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930"/>
  </bookViews>
  <sheets>
    <sheet name="IR" sheetId="5" r:id="rId1"/>
    <sheet name="Instructivo_IR" sheetId="6" r:id="rId2"/>
    <sheet name="Hoja1" sheetId="7" r:id="rId3"/>
  </sheets>
  <definedNames>
    <definedName name="_xlnm._FilterDatabase" localSheetId="0" hidden="1">IR!$A$3:$S$25</definedName>
    <definedName name="_xlnm.Print_Area" localSheetId="0">IR!$A$1:$S$29</definedName>
  </definedNames>
  <calcPr calcId="145621"/>
</workbook>
</file>

<file path=xl/calcChain.xml><?xml version="1.0" encoding="utf-8"?>
<calcChain xmlns="http://schemas.openxmlformats.org/spreadsheetml/2006/main">
  <c r="Q11" i="5" l="1"/>
  <c r="G25" i="7" l="1"/>
  <c r="F25" i="7"/>
  <c r="D25" i="7"/>
  <c r="E25" i="7" l="1"/>
  <c r="Q23" i="5" l="1"/>
  <c r="Q22" i="5"/>
  <c r="Q21" i="5"/>
  <c r="Q20" i="5"/>
  <c r="Q19" i="5"/>
  <c r="Q18" i="5"/>
  <c r="Q16" i="5"/>
  <c r="Q15" i="5"/>
  <c r="Q14" i="5"/>
  <c r="Q13" i="5"/>
  <c r="Q12" i="5"/>
  <c r="Q10" i="5"/>
  <c r="Q9" i="5"/>
  <c r="Q7" i="5"/>
  <c r="Q6" i="5"/>
  <c r="Q5" i="5"/>
  <c r="Q4" i="5"/>
  <c r="Q8" i="5" l="1"/>
  <c r="Q17" i="5" l="1"/>
</calcChain>
</file>

<file path=xl/sharedStrings.xml><?xml version="1.0" encoding="utf-8"?>
<sst xmlns="http://schemas.openxmlformats.org/spreadsheetml/2006/main" count="285" uniqueCount="193">
  <si>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</si>
  <si>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</si>
  <si>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</si>
  <si>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</si>
  <si>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</si>
  <si>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</si>
  <si>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</si>
  <si>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</si>
  <si>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</si>
  <si>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</si>
  <si>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</si>
  <si>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</si>
  <si>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</si>
  <si>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</si>
  <si>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indexed="8"/>
        <rFont val="Arial Narrow"/>
        <family val="2"/>
      </rPr>
      <t>Señalar el nombre completo de la o las dependencias o entidades que ejecutan el programa presupuestario.</t>
    </r>
  </si>
  <si>
    <r>
      <rPr>
        <b/>
        <sz val="12"/>
        <color indexed="8"/>
        <rFont val="Arial Narrow"/>
        <family val="2"/>
      </rPr>
      <t xml:space="preserve">(4) </t>
    </r>
    <r>
      <rPr>
        <sz val="12"/>
        <color indexed="8"/>
        <rFont val="Arial Narrow"/>
        <family val="2"/>
      </rPr>
      <t>Señalar la fuente de financiamiento del programa presupuestario, como por ejemplo: Municipal;  Municipal-Estatal; Municipal-Estatal-Federal, etc.</t>
    </r>
  </si>
  <si>
    <r>
      <t xml:space="preserve">(5) </t>
    </r>
    <r>
      <rPr>
        <sz val="12"/>
        <color indexed="8"/>
        <rFont val="Arial Narrow"/>
        <family val="2"/>
      </rPr>
      <t>Indicar el importe del presupuesto aprobado para el programa presupuestario.</t>
    </r>
  </si>
  <si>
    <r>
      <t xml:space="preserve">(6) </t>
    </r>
    <r>
      <rPr>
        <sz val="12"/>
        <color indexed="8"/>
        <rFont val="Arial Narrow"/>
        <family val="2"/>
      </rPr>
      <t>Indicar el importe del presupuesto modificado para el programa presupuestario a la fecha en que se reporta.</t>
    </r>
  </si>
  <si>
    <r>
      <t xml:space="preserve">(7) </t>
    </r>
    <r>
      <rPr>
        <sz val="12"/>
        <color indexed="8"/>
        <rFont val="Arial Narrow"/>
        <family val="2"/>
      </rPr>
      <t>Indicar el importe del presupuesto devengado para el programa presupuestario a la fecha en que se reporta.</t>
    </r>
  </si>
  <si>
    <r>
      <t xml:space="preserve">(8) </t>
    </r>
    <r>
      <rPr>
        <sz val="12"/>
        <color indexed="8"/>
        <rFont val="Arial Narrow"/>
        <family val="2"/>
      </rPr>
      <t>Indicar el importe del presupuesto ejercido para el programa presupuestario a la fecha en que se reporta.</t>
    </r>
  </si>
  <si>
    <r>
      <t xml:space="preserve">(9) </t>
    </r>
    <r>
      <rPr>
        <sz val="12"/>
        <color indexed="8"/>
        <rFont val="Arial Narrow"/>
        <family val="2"/>
      </rPr>
      <t>Indicar el importe del presupuesto pagado para el programa presupuestario a la fecha en que se reporta.</t>
    </r>
  </si>
  <si>
    <r>
      <rPr>
        <b/>
        <sz val="12"/>
        <color indexed="8"/>
        <rFont val="Arial Narrow"/>
        <family val="2"/>
      </rPr>
      <t>(10)</t>
    </r>
    <r>
      <rPr>
        <sz val="12"/>
        <color indexed="8"/>
        <rFont val="Arial Narrow"/>
        <family val="2"/>
      </rPr>
      <t xml:space="preserve"> Indicar si para el programa presupuestario se elaboró su Matriz de Indicadores para Resutados.</t>
    </r>
  </si>
  <si>
    <r>
      <rPr>
        <b/>
        <sz val="12"/>
        <color indexed="8"/>
        <rFont val="Arial Narrow"/>
        <family val="2"/>
      </rPr>
      <t xml:space="preserve">(11) </t>
    </r>
    <r>
      <rPr>
        <sz val="12"/>
        <color indexed="8"/>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</si>
  <si>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</si>
  <si>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</si>
  <si>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</si>
  <si>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</si>
  <si>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</si>
  <si>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</si>
  <si>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indexed="8"/>
        <rFont val="Arial Narrow"/>
        <family val="2"/>
      </rPr>
      <t>(12)</t>
    </r>
    <r>
      <rPr>
        <sz val="12"/>
        <color indexed="8"/>
        <rFont val="Arial Narrow"/>
        <family val="2"/>
      </rPr>
      <t xml:space="preserve"> Indicar si el indicador corresponde al nivel de FIN, PROPÓSITO, COMPONENTE O ACTIVIDAD  de la MIR</t>
    </r>
  </si>
  <si>
    <r>
      <rPr>
        <b/>
        <sz val="12"/>
        <color indexed="8"/>
        <rFont val="Arial Narrow"/>
        <family val="2"/>
      </rPr>
      <t xml:space="preserve">(13) </t>
    </r>
    <r>
      <rPr>
        <sz val="12"/>
        <color indexed="8"/>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</si>
  <si>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</si>
  <si>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</si>
  <si>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</si>
  <si>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indexed="8"/>
        <rFont val="Arial Narrow"/>
        <family val="2"/>
      </rPr>
      <t>(17)</t>
    </r>
    <r>
      <rPr>
        <sz val="12"/>
        <color indexed="8"/>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</si>
  <si>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indexed="8"/>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indexed="8"/>
        <rFont val="Arial Narrow"/>
        <family val="2"/>
      </rPr>
      <t xml:space="preserve">S, </t>
    </r>
    <r>
      <rPr>
        <sz val="12"/>
        <color indexed="8"/>
        <rFont val="Arial Narrow"/>
        <family val="2"/>
      </rPr>
      <t xml:space="preserve">si se trata de un proyecto de inversión iniciará con </t>
    </r>
    <r>
      <rPr>
        <b/>
        <sz val="12"/>
        <color indexed="8"/>
        <rFont val="Arial Narrow"/>
        <family val="2"/>
      </rPr>
      <t xml:space="preserve">K, </t>
    </r>
    <r>
      <rPr>
        <sz val="12"/>
        <color indexed="8"/>
        <rFont val="Arial Narrow"/>
        <family val="2"/>
      </rPr>
      <t xml:space="preserve">si es de prestación de servicios iniciará con </t>
    </r>
    <r>
      <rPr>
        <b/>
        <sz val="12"/>
        <color indexed="8"/>
        <rFont val="Arial Narrow"/>
        <family val="2"/>
      </rPr>
      <t xml:space="preserve">E, </t>
    </r>
    <r>
      <rPr>
        <sz val="12"/>
        <color indexed="8"/>
        <rFont val="Arial Narrow"/>
        <family val="2"/>
      </rPr>
      <t xml:space="preserve">etc.  Consultar clasificación disponible en http://www.conac.gob.mx/es/CONAC/Normatividad_Vigente </t>
    </r>
  </si>
  <si>
    <r>
      <rPr>
        <b/>
        <sz val="12"/>
        <color indexed="8"/>
        <rFont val="Arial Narrow"/>
        <family val="2"/>
      </rPr>
      <t xml:space="preserve">(2) </t>
    </r>
    <r>
      <rPr>
        <sz val="12"/>
        <color indexed="8"/>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</si>
  <si>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</si>
  <si>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</si>
  <si>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indexed="8"/>
        <rFont val="Arial Narrow"/>
        <family val="2"/>
      </rPr>
      <t>(18)</t>
    </r>
    <r>
      <rPr>
        <sz val="12"/>
        <color indexed="8"/>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</si>
  <si>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</si>
  <si>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indexed="8"/>
        <rFont val="Arial Narrow"/>
        <family val="2"/>
      </rPr>
      <t>(19)</t>
    </r>
    <r>
      <rPr>
        <b/>
        <sz val="1"/>
        <rFont val="Arial"/>
        <family val="2"/>
      </rPr>
      <t>)</t>
    </r>
    <r>
      <rPr>
        <sz val="12"/>
        <color indexed="8"/>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</si>
  <si>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MUNICIPAL-ESTATAL-FEDERAL</t>
  </si>
  <si>
    <t>MUNICIPAL-FEDERAL</t>
  </si>
  <si>
    <t>MUNICIPAL-ESTATAL</t>
  </si>
  <si>
    <t>Desarrollo social</t>
  </si>
  <si>
    <t>E0006</t>
  </si>
  <si>
    <t>E0012</t>
  </si>
  <si>
    <t>E0011</t>
  </si>
  <si>
    <t>E0013</t>
  </si>
  <si>
    <t>E0009</t>
  </si>
  <si>
    <t>E0015</t>
  </si>
  <si>
    <t>E0001</t>
  </si>
  <si>
    <t>CONSEJO DIRECTIVO</t>
  </si>
  <si>
    <t>Aprobación de acciones y/o actividades del SDIF</t>
  </si>
  <si>
    <t>Puntos de acuerdo aprobados en las sesiones del Consejo durante el periodo evaluado.</t>
  </si>
  <si>
    <t>Convenios y/o contratos  firmados.</t>
  </si>
  <si>
    <t>Convenios</t>
  </si>
  <si>
    <t>(Contratos y/o convenios firmados durante el periodo evaluado /Contratos y/o convenios planeados a firmar durante el periodo evaluado) *100</t>
  </si>
  <si>
    <t>E0003</t>
  </si>
  <si>
    <t>Control y administración de los recursos públicos asignados al DIF</t>
  </si>
  <si>
    <t>Informes trimestrales para cuenta pública generados e integrados en el periodo evaluado*100/Total de informes trimestrales para cuenta publica  a generar e integrados en el periodo evaluado.</t>
  </si>
  <si>
    <t>Recursos humanos administrados, organizados y capacitados.</t>
  </si>
  <si>
    <t>Recursos humanos controlados.</t>
  </si>
  <si>
    <t>Capacitaciones realizadas y Manuales de organización implementados en el año evaluado/Total de Capacitaciones realizadas y Manuales de organización implementados en el año base *100</t>
  </si>
  <si>
    <t>E0004</t>
  </si>
  <si>
    <t>Recursos materiales y servicios generales.</t>
  </si>
  <si>
    <t>Presupuesto ejercido capitulo 2000 y 3000 en el periodo evaluado-Presupuesto ejercido capitulo 2000 y 3000 en el periodo base/Presupuesto ejercido capitulo 2000 y 3000 el periodo base.</t>
  </si>
  <si>
    <t>E0005</t>
  </si>
  <si>
    <t>Fiscalización de los recursos asignados al SDIF.</t>
  </si>
  <si>
    <t>Recursos vigilados</t>
  </si>
  <si>
    <t>Total de revisiones y/o auditorias realizadas  en el periodo evaluado*100/Total de revisiones y/o auditorias planeadas en el periodo evaluado</t>
  </si>
  <si>
    <t>E00010</t>
  </si>
  <si>
    <t>Ejercicio del recurso para pensionados y jubilados</t>
  </si>
  <si>
    <t>JUBILADOS Y PENSIONADOS</t>
  </si>
  <si>
    <t>Recurso ejercido</t>
  </si>
  <si>
    <t>Recurso  ejercido de pensionados y jubilados  del periodo a reportar*100/Recurso asignado para pensionados y jubilados.</t>
  </si>
  <si>
    <t>Servicios jurídicos asistenciales brindados</t>
  </si>
  <si>
    <t>(Numero de servicios brindados durante el periodo evaluado-numero de servicios durante el año anterior al evaluado/ Total de servicios brindados durante el periodo evaluado*1)*100</t>
  </si>
  <si>
    <t>Servicios de educación</t>
  </si>
  <si>
    <t>(Total de beneficiarios del servicio/Total de personas que solicitan el servicio)*100</t>
  </si>
  <si>
    <t>Asistencia a menores en desamparo o abandono</t>
  </si>
  <si>
    <t>(Total de menores atendidos durante el periodo evaluado-total de menores atendidos en el periodo anterior/Total de menores atendidos durante el periodo evaluado*1)*100</t>
  </si>
  <si>
    <t>Servicios médicos otorgados</t>
  </si>
  <si>
    <t>(Servicios médicos prestados durante el periodo evaluado-servicios médicos  prestados durante el periodo anterior/Total de servicios realizados en el periodo evaluado*1)*100</t>
  </si>
  <si>
    <t>Adultos mayores con calidad de vida</t>
  </si>
  <si>
    <t>Asistencia a Adultos mayores</t>
  </si>
  <si>
    <t>(Total de adultos mayores atendidos durante el periodo evaluado-total de adultos mayores en el periodo anterior/Total de adultos mayores atendidos durante el periodo evaluado*1)*100</t>
  </si>
  <si>
    <t>Atención, orientación  y/o canalización a las personas vulnérales y/o marginadas a los servicios de asistencia social que lleva a el SDIF.</t>
  </si>
  <si>
    <t>(Personas atendidas  durante el periodo evaluado-personas atendidas durante el periodo base/personas atendidas durante el periodo base*1)*100</t>
  </si>
  <si>
    <t>Total de personas débiles visuales atendidos durante el periodo evaluado-total de personas débiles visuales en el periodo anterior/Total de personas débiles visuales atendidos durante el periodo evaluado*100</t>
  </si>
  <si>
    <t>E0008</t>
  </si>
  <si>
    <t>Acceso a servicios funerarios a personas que lo necesiten</t>
  </si>
  <si>
    <t>Acceso a servicios funerarios</t>
  </si>
  <si>
    <t>(Total de beneficiarios de servicios funerarios durante el periodo evaluado-total de beneficiarios de servicios funerarios en el periodo anterior/Total de beneficiarios de servicios funerarios durante el periodo evaluado*1)*100</t>
  </si>
  <si>
    <t>E0002</t>
  </si>
  <si>
    <t>Programas convenidos ejecutados en beneficio de las personas vulnerables o marginadas.</t>
  </si>
  <si>
    <t>DIRECCIÓN GENERAL</t>
  </si>
  <si>
    <t>Programas convenidos</t>
  </si>
  <si>
    <t>Total de programas convenidos  realizados  en el periodo evaluado*100/Total de programas convenidos planeados en el periodo evaluado.</t>
  </si>
  <si>
    <t>MUNICIPAL</t>
  </si>
  <si>
    <t>CADI</t>
  </si>
  <si>
    <t>E0007</t>
  </si>
  <si>
    <t>CAIC</t>
  </si>
  <si>
    <t>Recursos materiales y servicios generales administrados y controlados</t>
  </si>
  <si>
    <t>Prestación de servicios médicos  a personas vulnerables o marginadas.</t>
  </si>
  <si>
    <t>Servicios de Guarderia y Educación inicial y prescolar</t>
  </si>
  <si>
    <t>Atención educativa asistencial a menores en comunidad</t>
  </si>
  <si>
    <t>CENTRO GERONTOLOGICO</t>
  </si>
  <si>
    <t>SERVICIO MEDICO</t>
  </si>
  <si>
    <t>TRABAJO SOCIAL</t>
  </si>
  <si>
    <t>Atencion a personas con discapacidad para mejorar calidad de vida</t>
  </si>
  <si>
    <t>SERVICIOS FUNERARIOS</t>
  </si>
  <si>
    <t>N0</t>
  </si>
  <si>
    <t xml:space="preserve">Asistencia a personas con discapacidad </t>
  </si>
  <si>
    <t>DIRECTOR GENERAL DEL SMDIF
LIC. ANGELICA ORTIZ CASTRO</t>
  </si>
  <si>
    <t>PRESIDENTA  DEL CONSEJO DIRECTIVO 
ELSA YAZMIN VILLANUEVA RODRIGUEZ</t>
  </si>
  <si>
    <t>_______________________________________</t>
  </si>
  <si>
    <t>__________________________________</t>
  </si>
  <si>
    <t>CONTABILIDAD Y RECURSOS HUMANO</t>
  </si>
  <si>
    <t xml:space="preserve"> RECURSOS MATERIALES Y SERV GRALES</t>
  </si>
  <si>
    <t>CONTRALORIA INTERNA</t>
  </si>
  <si>
    <t xml:space="preserve">PROCURADURIA EN  MATERIA ASISTENCIA SOCIAL </t>
  </si>
  <si>
    <t>Reglamentación  actualizada</t>
  </si>
  <si>
    <t>Reglamentación actualizada</t>
  </si>
  <si>
    <t>Total de reglamentos, lineamientos y/o disposiciones administrativas actualizadas en el periodo evaluado*100/Total de reglamentos, lineamientos y/o disposiciones administrativas obsoletas detectados en el periodo evaluado.</t>
  </si>
  <si>
    <t>Información y archivos organizados</t>
  </si>
  <si>
    <t>Total de acciones ejecutadas en favor del fortalecimiento del control de archivos y aceso a la información * 100 en el periodo evaluado/Total de acciones programasas en favor del fortalecimiento del control de archios y acceso a la información en el periodo evaluado</t>
  </si>
  <si>
    <t>Asistencia basica a sujetos de asistencia social</t>
  </si>
  <si>
    <t>(Numero de acciones realizadas para el cuidado fisico y emocional de personas en situación de riesgo y vulnerabilidad en el periodo evaluado *100/Total de acciones programadas para el cuidado fisico y emocional de personas en situación de riego y vulnerabilidad)</t>
  </si>
  <si>
    <t>Atenciones de asistecia social</t>
  </si>
  <si>
    <t>UNIDAD DE REHABILITACION</t>
  </si>
  <si>
    <t>Servicios preventivos-educativos brindados</t>
  </si>
  <si>
    <t>(Numero de actividades realizadas en prevencion-educación en temas de orden familiar y comunitario del periodo evaludado-/numero de actividades programadas en actividades  en prevención- educación en temáticas de orden  familiar y comunitario  durante el periodo evaluado*1)*100</t>
  </si>
  <si>
    <t>Fortalecimiento del acceso a la información y control de archivos</t>
  </si>
  <si>
    <t>120 NIÑAS Y NIÑOS</t>
  </si>
  <si>
    <t>1350 ADULTOS MAYORES ATENDIDOS</t>
  </si>
  <si>
    <t>178 NIÑAS/NIÑOS</t>
  </si>
  <si>
    <t>Impartición de talleres y/o actividades para la prevención y capacitación en materia de valores, cultura de la paz, habilidades parentales, con la finalidad de fomentar la integración familiar y social</t>
  </si>
  <si>
    <t>ACTIVIDAD</t>
  </si>
  <si>
    <t>17430 personas atendidas</t>
  </si>
  <si>
    <t>Implementacion de acciones de cuidado a sujetos en situación de vulnerabilidad</t>
  </si>
  <si>
    <t>15 SESIONES</t>
  </si>
  <si>
    <t>16 SESIONES</t>
  </si>
  <si>
    <t>20 CONVENIOS</t>
  </si>
  <si>
    <t>21 CONVENIOS</t>
  </si>
  <si>
    <t>20 PROGRAMAS CONVENIDOS</t>
  </si>
  <si>
    <t>15 PROGRAMAS CONVENIDOS</t>
  </si>
  <si>
    <t>8 REGLAMENTOS PLANEADOS</t>
  </si>
  <si>
    <t>6 LINEAMIENTOS APROBADOS</t>
  </si>
  <si>
    <t>8 ACCIONES PROGRAMADAS</t>
  </si>
  <si>
    <t>8 ACCIONES EJECUTADAS</t>
  </si>
  <si>
    <t>128 INFORMES</t>
  </si>
  <si>
    <t>8 CAPACITACIONES</t>
  </si>
  <si>
    <t>6 CAPACITACIONES</t>
  </si>
  <si>
    <t>8 AUDITORIAS</t>
  </si>
  <si>
    <t>6 AUDITORIAS</t>
  </si>
  <si>
    <t>1075 SERVICIOS</t>
  </si>
  <si>
    <t xml:space="preserve">1421 SERVICIOS </t>
  </si>
  <si>
    <t>41 NIÑAS/ NIÑOS</t>
  </si>
  <si>
    <t>120 SERVICIOS</t>
  </si>
  <si>
    <t>107 SERVICIOS</t>
  </si>
  <si>
    <t>108 NIÑAS/NIÑOS</t>
  </si>
  <si>
    <t xml:space="preserve">5300SERVICIOS </t>
  </si>
  <si>
    <t xml:space="preserve">4712 PERSONAS ATENDIDAS </t>
  </si>
  <si>
    <t>655 ADULTOS MAYORES ATENDIDOS</t>
  </si>
  <si>
    <t>8 ACCIONES</t>
  </si>
  <si>
    <t>9 ACCIONES</t>
  </si>
  <si>
    <t xml:space="preserve">15,300 personas atendidas </t>
  </si>
  <si>
    <t>80 acciones</t>
  </si>
  <si>
    <t>56 ACCIONES (LAS ACCIONES DE PREVENCION SE REALIZAN  A TRAVES DE CAPSULAS INFORMATIVAS EN REDES SOCIALES)</t>
  </si>
  <si>
    <t>11000 ATENCIONES</t>
  </si>
  <si>
    <t>11648 PERSONAS ATENDIDAS</t>
  </si>
  <si>
    <t>Concepto</t>
  </si>
  <si>
    <t>Egresos</t>
  </si>
  <si>
    <t>Aprobado</t>
  </si>
  <si>
    <t>Modificado</t>
  </si>
  <si>
    <t>Devengado</t>
  </si>
  <si>
    <t>Pagado</t>
  </si>
  <si>
    <t>3 = (1 + 2 )</t>
  </si>
  <si>
    <t>UNIDAD DE CONTABILIDAD Y RECURSOS HUMANO</t>
  </si>
  <si>
    <t>UNIDAD DE REC MAT Y SERV GRALES</t>
  </si>
  <si>
    <t>UNIDAD DE CONTRALORIA INTERNA</t>
  </si>
  <si>
    <t>UNID DE PROC MAT ASIST SOCIAL Y CEMAIV</t>
  </si>
  <si>
    <t>UNID DE CENTRO ATENC Y DES INFANTIL</t>
  </si>
  <si>
    <t>UNIDAD DE SERVICIOS FUNERARIOS</t>
  </si>
  <si>
    <t>UNIDAD CAIC</t>
  </si>
  <si>
    <t>UNIDAD DE SERVICIO MEDICO</t>
  </si>
  <si>
    <t>UNIDAD DE CENTRO GERONTOLOGICO</t>
  </si>
  <si>
    <t>UNIDAD DE TRABAJO SOCIAL</t>
  </si>
  <si>
    <t>UNIDAD DE REHABILITACIÓN</t>
  </si>
  <si>
    <t>Total del Gasto</t>
  </si>
  <si>
    <t>SISTEMA PARA EL DESARROLLO INTEGRAL DE LA FAMILIA DEL MUNICIPIO DE DOLORES HIDALGO, CUNA DE LA INDEPENDENCIA NACIONAL, GUANAJUATO
INDICADORES DE RESULTADOS
DEL 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</si>
</sst>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5"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b/>
      <sz val="12"/>
      <name val="Arial Narrow"/>
      <family val="2"/>
    </font>
    <font>
      <sz val="12"/>
      <color indexed="8"/>
      <name val="Arial Narrow"/>
      <family val="2"/>
    </font>
    <font>
      <b/>
      <sz val="12"/>
      <color indexed="8"/>
      <name val="Arial Narrow"/>
      <family val="2"/>
    </font>
    <font>
      <sz val="12"/>
      <color indexed="8"/>
      <name val="Arial Narrow"/>
      <family val="2"/>
    </font>
    <font>
      <b/>
      <sz val="1"/>
      <name val="Arial"/>
      <family val="2"/>
    </font>
    <font>
      <b/>
      <sz val="8"/>
      <name val="Arial"/>
      <family val="2"/>
    </font>
    <font>
      <sz val="8"/>
      <name val="Arial"/>
      <family val="2"/>
    </font>
    <font>
      <sz val="8"/>
      <name val="Arial Narrow"/>
      <family val="2"/>
    </font>
    <font>
      <b/>
      <sz val="8"/>
      <name val="Arial Narrow"/>
      <family val="2"/>
    </font>
    <font>
      <sz val="8"/>
      <color theme="1"/>
      <name val="Arial"/>
      <family val="2"/>
    </font>
    <font>
      <sz val="11"/>
      <color theme="1"/>
      <name val="Calibri"/>
      <family val="2"/>
      <scheme val="minor"/>
    </font>
    <font>
      <b/>
      <sz val="8"/>
      <color theme="0"/>
      <name val="Arial"/>
      <family val="2"/>
    </font>
    <font>
      <sz val="12"/>
      <color theme="1"/>
      <name val="Arial Narrow"/>
      <family val="2"/>
    </font>
    <font>
      <b/>
      <sz val="12"/>
      <color theme="1"/>
      <name val="Arial Narrow"/>
      <family val="2"/>
    </font>
    <font>
      <sz val="12"/>
      <color rgb="FF000000"/>
      <name val="Calibri"/>
      <family val="2"/>
    </font>
    <font>
      <b/>
      <sz val="8"/>
      <color theme="0"/>
      <name val="Arial Narrow"/>
      <family val="2"/>
    </font>
    <font>
      <sz val="8"/>
      <color theme="1"/>
      <name val="Arial Narrow"/>
      <family val="2"/>
    </font>
    <font>
      <sz val="8"/>
      <name val="Arial Narrow"/>
      <family val="2"/>
    </font>
    <font>
      <sz val="8"/>
      <color rgb="FF000000"/>
      <name val="Arial Narrow"/>
      <family val="2"/>
    </font>
    <font>
      <sz val="10"/>
      <color rgb="FF000000"/>
      <name val="Arial"/>
      <family val="2"/>
    </font>
  </fonts>
  <fills count="12">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rgb="FFFF9900"/>
        <bgColor indexed="64"/>
      </patternFill>
    </fill>
    <fill>
      <patternFill patternType="solid">
        <fgColor theme="9"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rgb="FFF2DBDB"/>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xf numFmtId="164" fontId="3"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0" fontId="15" fillId="0" borderId="0"/>
    <xf numFmtId="0" fontId="3" fillId="0" borderId="0"/>
    <xf numFmtId="0" fontId="15" fillId="0" borderId="0"/>
    <xf numFmtId="0" fontId="3" fillId="0" borderId="0"/>
    <xf numFmtId="0" fontId="3" fillId="0" borderId="0"/>
    <xf numFmtId="0" fontId="19" fillId="0" borderId="0"/>
    <xf numFmtId="0" fontId="3" fillId="0" borderId="0"/>
    <xf numFmtId="0" fontId="3" fillId="0" borderId="0"/>
    <xf numFmtId="0" fontId="15" fillId="0" borderId="0"/>
    <xf numFmtId="0" fontId="15" fillId="0" borderId="0"/>
    <xf numFmtId="0" fontId="14" fillId="0" borderId="0"/>
    <xf numFmtId="0" fontId="15" fillId="0" borderId="0"/>
    <xf numFmtId="0" fontId="3" fillId="0" borderId="0"/>
    <xf numFmtId="9" fontId="14" fillId="0" borderId="0" applyFont="0" applyFill="0" applyBorder="0" applyAlignment="0" applyProtection="0"/>
    <xf numFmtId="9" fontId="1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9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17" fillId="0" borderId="0" xfId="0" applyFont="1" applyAlignment="1">
      <alignment horizontal="justify" vertical="top" wrapText="1"/>
    </xf>
    <xf numFmtId="0" fontId="18" fillId="0" borderId="0" xfId="0" applyFont="1" applyAlignment="1">
      <alignment horizontal="justify" vertical="top" wrapText="1"/>
    </xf>
    <xf numFmtId="0" fontId="5" fillId="3" borderId="0" xfId="10" applyFont="1" applyFill="1" applyBorder="1" applyAlignment="1">
      <alignment horizontal="justify" vertical="top" wrapText="1"/>
    </xf>
    <xf numFmtId="0" fontId="17" fillId="0" borderId="0" xfId="0" applyFont="1" applyAlignment="1">
      <alignment horizontal="justify" vertical="top"/>
    </xf>
    <xf numFmtId="0" fontId="8" fillId="0" borderId="0" xfId="0" applyFont="1" applyAlignment="1">
      <alignment horizontal="justify" vertical="top" wrapText="1"/>
    </xf>
    <xf numFmtId="0" fontId="5" fillId="4" borderId="0" xfId="10" applyFont="1" applyFill="1" applyBorder="1" applyAlignment="1">
      <alignment horizontal="justify" vertical="top" wrapText="1"/>
    </xf>
    <xf numFmtId="0" fontId="5" fillId="0" borderId="0" xfId="10" applyFont="1" applyFill="1" applyBorder="1" applyAlignment="1">
      <alignment horizontal="justify" vertical="top" wrapText="1"/>
    </xf>
    <xf numFmtId="0" fontId="17" fillId="0" borderId="0" xfId="0" applyFont="1" applyFill="1" applyAlignment="1">
      <alignment horizontal="justify" vertical="top" wrapText="1"/>
    </xf>
    <xf numFmtId="0" fontId="20" fillId="9" borderId="1" xfId="21" applyFont="1" applyFill="1" applyBorder="1" applyAlignment="1">
      <alignment horizontal="center" vertical="center" wrapText="1"/>
    </xf>
    <xf numFmtId="0" fontId="13" fillId="9" borderId="1" xfId="0" applyFont="1" applyFill="1" applyBorder="1" applyAlignment="1">
      <alignment horizontal="center" vertical="center" wrapText="1"/>
    </xf>
    <xf numFmtId="0" fontId="0" fillId="9" borderId="0" xfId="0" applyFont="1" applyFill="1" applyBorder="1"/>
    <xf numFmtId="0" fontId="12" fillId="9" borderId="1" xfId="20" applyFont="1" applyFill="1" applyBorder="1" applyAlignment="1">
      <alignment horizontal="left" vertical="center" wrapText="1"/>
    </xf>
    <xf numFmtId="0" fontId="12" fillId="9" borderId="1" xfId="0" applyFont="1" applyFill="1" applyBorder="1" applyAlignment="1">
      <alignment horizontal="center" vertical="center" wrapText="1"/>
    </xf>
    <xf numFmtId="0" fontId="16" fillId="9" borderId="1" xfId="21" applyFont="1" applyFill="1" applyBorder="1" applyAlignment="1">
      <alignment horizontal="center" vertical="center" wrapText="1"/>
    </xf>
    <xf numFmtId="4" fontId="16" fillId="2" borderId="1" xfId="21" applyNumberFormat="1" applyFont="1" applyFill="1" applyBorder="1" applyAlignment="1">
      <alignment horizontal="center" vertical="center" wrapText="1"/>
    </xf>
    <xf numFmtId="0" fontId="16" fillId="2" borderId="1" xfId="21" applyFont="1" applyFill="1" applyBorder="1" applyAlignment="1">
      <alignment horizontal="center" vertical="center" wrapText="1"/>
    </xf>
    <xf numFmtId="0" fontId="11" fillId="0" borderId="0" xfId="10" applyFont="1" applyAlignment="1" applyProtection="1">
      <alignment horizontal="center" vertical="center" wrapText="1"/>
      <protection locked="0"/>
    </xf>
    <xf numFmtId="0" fontId="11" fillId="0" borderId="0" xfId="10" applyFont="1" applyBorder="1" applyAlignment="1" applyProtection="1">
      <alignment horizontal="center" vertical="top" wrapText="1"/>
      <protection locked="0"/>
    </xf>
    <xf numFmtId="0" fontId="0" fillId="0" borderId="0" xfId="0" applyFont="1" applyAlignment="1" applyProtection="1">
      <alignment vertical="center"/>
    </xf>
    <xf numFmtId="0" fontId="12" fillId="9" borderId="1" xfId="21" applyFont="1" applyFill="1" applyBorder="1" applyAlignment="1">
      <alignment horizontal="center" vertical="center" wrapText="1"/>
    </xf>
    <xf numFmtId="0" fontId="21" fillId="9" borderId="1" xfId="0" applyFont="1" applyFill="1" applyBorder="1" applyAlignment="1" applyProtection="1">
      <alignment vertical="center"/>
      <protection locked="0"/>
    </xf>
    <xf numFmtId="0" fontId="21" fillId="9" borderId="1" xfId="20" applyFont="1" applyFill="1" applyBorder="1" applyAlignment="1">
      <alignment horizontal="justify" vertical="center" wrapText="1"/>
    </xf>
    <xf numFmtId="0" fontId="12" fillId="9" borderId="1" xfId="20" applyFont="1" applyFill="1" applyBorder="1" applyAlignment="1">
      <alignment horizontal="justify" vertical="center" wrapText="1"/>
    </xf>
    <xf numFmtId="0" fontId="12" fillId="9" borderId="1" xfId="0"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vertical="center"/>
    </xf>
    <xf numFmtId="0" fontId="21" fillId="9" borderId="1" xfId="0" applyFont="1" applyFill="1" applyBorder="1" applyAlignment="1" applyProtection="1">
      <alignment vertical="center" wrapText="1"/>
      <protection locked="0"/>
    </xf>
    <xf numFmtId="0" fontId="21" fillId="9" borderId="1" xfId="0" applyFont="1" applyFill="1" applyBorder="1" applyProtection="1"/>
    <xf numFmtId="0" fontId="21" fillId="9" borderId="1" xfId="0" applyFont="1" applyFill="1" applyBorder="1" applyAlignment="1" applyProtection="1">
      <alignment horizontal="center" vertical="center"/>
      <protection locked="0"/>
    </xf>
    <xf numFmtId="9" fontId="21" fillId="9" borderId="1" xfId="22" applyFont="1" applyFill="1" applyBorder="1" applyAlignment="1" applyProtection="1">
      <alignment horizontal="center" vertical="center"/>
    </xf>
    <xf numFmtId="9" fontId="21" fillId="9" borderId="1" xfId="22" applyFont="1" applyFill="1" applyBorder="1" applyAlignment="1" applyProtection="1">
      <alignment vertical="center"/>
    </xf>
    <xf numFmtId="0" fontId="12" fillId="9"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xf>
    <xf numFmtId="13" fontId="21" fillId="9" borderId="1" xfId="0" applyNumberFormat="1" applyFont="1" applyFill="1" applyBorder="1" applyAlignment="1" applyProtection="1">
      <alignment vertical="center"/>
    </xf>
    <xf numFmtId="4" fontId="0" fillId="0" borderId="0" xfId="0" applyNumberFormat="1" applyFont="1" applyProtection="1">
      <protection locked="0"/>
    </xf>
    <xf numFmtId="4" fontId="11" fillId="9" borderId="1" xfId="0" applyNumberFormat="1" applyFont="1" applyFill="1" applyBorder="1" applyAlignment="1" applyProtection="1">
      <alignment vertical="center"/>
      <protection locked="0"/>
    </xf>
    <xf numFmtId="0" fontId="12" fillId="10" borderId="4"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1" fillId="9" borderId="1" xfId="0" applyFont="1" applyFill="1" applyBorder="1" applyAlignment="1" applyProtection="1">
      <alignment horizontal="left" vertical="center" wrapText="1"/>
      <protection locked="0"/>
    </xf>
    <xf numFmtId="0" fontId="23" fillId="9" borderId="1" xfId="0" applyFont="1" applyFill="1" applyBorder="1" applyAlignment="1">
      <alignment horizontal="justify" vertical="center" wrapText="1"/>
    </xf>
    <xf numFmtId="0" fontId="24" fillId="11" borderId="4" xfId="0" applyFont="1" applyFill="1" applyBorder="1" applyAlignment="1">
      <alignment horizontal="left" vertical="center" wrapText="1"/>
    </xf>
    <xf numFmtId="44" fontId="12" fillId="9" borderId="1" xfId="7" applyFont="1" applyFill="1" applyBorder="1" applyAlignment="1">
      <alignment vertical="center" wrapText="1"/>
    </xf>
    <xf numFmtId="0" fontId="12" fillId="9" borderId="1" xfId="21" applyFont="1" applyFill="1" applyBorder="1" applyAlignment="1">
      <alignment vertical="center" wrapText="1"/>
    </xf>
    <xf numFmtId="0" fontId="12" fillId="9" borderId="1" xfId="0" applyFont="1" applyFill="1" applyBorder="1" applyAlignment="1">
      <alignment horizontal="center" vertical="center" wrapText="1"/>
    </xf>
    <xf numFmtId="0" fontId="12" fillId="9" borderId="1" xfId="21" applyFont="1" applyFill="1" applyBorder="1" applyAlignment="1">
      <alignment horizontal="center" vertical="center" wrapText="1"/>
    </xf>
    <xf numFmtId="9" fontId="12" fillId="9" borderId="1" xfId="22" applyFont="1" applyFill="1" applyBorder="1" applyAlignment="1">
      <alignment horizontal="center" vertical="center" wrapText="1"/>
    </xf>
    <xf numFmtId="0" fontId="21" fillId="9" borderId="1" xfId="0" applyFont="1" applyFill="1" applyBorder="1" applyAlignment="1" applyProtection="1">
      <alignment vertical="center"/>
      <protection locked="0"/>
    </xf>
    <xf numFmtId="0" fontId="21" fillId="9" borderId="1" xfId="0" applyFont="1" applyFill="1" applyBorder="1" applyAlignment="1" applyProtection="1">
      <alignment vertical="center" wrapText="1"/>
      <protection locked="0"/>
    </xf>
    <xf numFmtId="4" fontId="11" fillId="9" borderId="1" xfId="0" applyNumberFormat="1" applyFont="1" applyFill="1" applyBorder="1" applyAlignment="1" applyProtection="1">
      <alignment horizontal="center" vertical="center"/>
      <protection locked="0"/>
    </xf>
    <xf numFmtId="4" fontId="11" fillId="9" borderId="1" xfId="0" applyNumberFormat="1" applyFont="1" applyFill="1" applyBorder="1" applyAlignment="1" applyProtection="1">
      <alignment vertical="center"/>
      <protection locked="0"/>
    </xf>
    <xf numFmtId="4" fontId="10" fillId="5" borderId="1" xfId="11" applyNumberFormat="1" applyFont="1" applyFill="1" applyBorder="1" applyAlignment="1">
      <alignment horizontal="center" vertical="center" wrapText="1"/>
    </xf>
    <xf numFmtId="0" fontId="10" fillId="5" borderId="1" xfId="11" applyNumberFormat="1" applyFont="1" applyFill="1" applyBorder="1" applyAlignment="1">
      <alignment horizontal="center" vertical="center" wrapText="1"/>
    </xf>
    <xf numFmtId="0" fontId="0" fillId="0" borderId="7" xfId="0" applyBorder="1" applyProtection="1">
      <protection locked="0"/>
    </xf>
    <xf numFmtId="0" fontId="11" fillId="0" borderId="8" xfId="11" applyFont="1" applyFill="1" applyBorder="1" applyAlignment="1">
      <alignment horizontal="center" vertical="center"/>
    </xf>
    <xf numFmtId="4" fontId="11" fillId="0" borderId="5" xfId="11" applyNumberFormat="1" applyFont="1" applyFill="1" applyBorder="1" applyAlignment="1">
      <alignment horizontal="center" vertical="center" wrapText="1"/>
    </xf>
    <xf numFmtId="0" fontId="0" fillId="0" borderId="2" xfId="0" applyBorder="1" applyProtection="1">
      <protection locked="0"/>
    </xf>
    <xf numFmtId="0" fontId="11" fillId="0" borderId="12" xfId="0" applyFont="1" applyFill="1" applyBorder="1" applyProtection="1">
      <protection locked="0"/>
    </xf>
    <xf numFmtId="4" fontId="11" fillId="0" borderId="3" xfId="0" applyNumberFormat="1" applyFont="1" applyFill="1" applyBorder="1" applyProtection="1">
      <protection locked="0"/>
    </xf>
    <xf numFmtId="0" fontId="11" fillId="0" borderId="14" xfId="0" applyFont="1" applyFill="1" applyBorder="1" applyProtection="1">
      <protection locked="0"/>
    </xf>
    <xf numFmtId="4" fontId="11" fillId="0" borderId="6" xfId="0" applyNumberFormat="1" applyFont="1" applyFill="1" applyBorder="1" applyProtection="1">
      <protection locked="0"/>
    </xf>
    <xf numFmtId="0" fontId="0" fillId="0" borderId="9" xfId="0" applyBorder="1" applyProtection="1">
      <protection locked="0"/>
    </xf>
    <xf numFmtId="0" fontId="10" fillId="0" borderId="10" xfId="0" applyFont="1" applyFill="1" applyBorder="1" applyAlignment="1" applyProtection="1">
      <alignment horizontal="left"/>
      <protection locked="0"/>
    </xf>
    <xf numFmtId="4" fontId="10" fillId="0" borderId="1" xfId="0" applyNumberFormat="1" applyFont="1" applyFill="1" applyBorder="1" applyProtection="1">
      <protection locked="0"/>
    </xf>
    <xf numFmtId="0" fontId="16" fillId="8" borderId="1" xfId="0" applyFont="1" applyFill="1" applyBorder="1" applyAlignment="1">
      <alignment horizontal="center" vertical="center" wrapText="1"/>
    </xf>
    <xf numFmtId="0" fontId="16" fillId="7" borderId="1" xfId="21" applyFont="1" applyFill="1" applyBorder="1" applyAlignment="1">
      <alignment horizontal="center" vertical="center" wrapText="1"/>
    </xf>
    <xf numFmtId="0" fontId="10" fillId="5" borderId="2" xfId="10" applyFont="1" applyFill="1" applyBorder="1" applyAlignment="1" applyProtection="1">
      <alignment horizontal="center" vertical="center" wrapText="1"/>
      <protection locked="0"/>
    </xf>
    <xf numFmtId="0" fontId="10" fillId="5" borderId="0" xfId="10" applyFont="1" applyFill="1" applyBorder="1" applyAlignment="1" applyProtection="1">
      <alignment horizontal="center" vertical="center" wrapText="1"/>
      <protection locked="0"/>
    </xf>
    <xf numFmtId="0" fontId="16" fillId="2" borderId="1" xfId="10" applyFont="1" applyFill="1" applyBorder="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2" borderId="1" xfId="21" applyFont="1" applyFill="1" applyBorder="1" applyAlignment="1">
      <alignment horizontal="center" vertical="center" wrapText="1"/>
    </xf>
    <xf numFmtId="0" fontId="16" fillId="2" borderId="1" xfId="0" applyFont="1" applyFill="1" applyBorder="1" applyAlignment="1">
      <alignment horizontal="center" vertical="center" wrapText="1"/>
    </xf>
    <xf numFmtId="43" fontId="0" fillId="0" borderId="5" xfId="24" applyFont="1" applyBorder="1" applyAlignment="1">
      <alignment horizontal="center" vertical="center"/>
    </xf>
    <xf numFmtId="43" fontId="0" fillId="0" borderId="6" xfId="24" applyFont="1" applyBorder="1" applyAlignment="1">
      <alignment horizontal="center" vertical="center"/>
    </xf>
    <xf numFmtId="4" fontId="11" fillId="9" borderId="5" xfId="0" applyNumberFormat="1" applyFont="1" applyFill="1" applyBorder="1" applyAlignment="1" applyProtection="1">
      <alignment horizontal="center" vertical="center"/>
      <protection locked="0"/>
    </xf>
    <xf numFmtId="4" fontId="11" fillId="9" borderId="6" xfId="0" applyNumberFormat="1" applyFont="1" applyFill="1" applyBorder="1" applyAlignment="1" applyProtection="1">
      <alignment horizontal="center" vertical="center"/>
      <protection locked="0"/>
    </xf>
    <xf numFmtId="0" fontId="11" fillId="0" borderId="0" xfId="10" applyFont="1" applyBorder="1" applyAlignment="1" applyProtection="1">
      <alignment horizontal="center" vertical="top" wrapText="1"/>
      <protection locked="0"/>
    </xf>
    <xf numFmtId="0" fontId="11" fillId="0" borderId="0" xfId="10" applyFont="1" applyAlignment="1" applyProtection="1">
      <alignment horizontal="center" wrapText="1"/>
      <protection locked="0"/>
    </xf>
    <xf numFmtId="0" fontId="11" fillId="0" borderId="0" xfId="10" applyFont="1" applyAlignment="1" applyProtection="1">
      <alignment horizontal="center"/>
      <protection locked="0"/>
    </xf>
    <xf numFmtId="43" fontId="0" fillId="0" borderId="3" xfId="24" applyFont="1" applyBorder="1" applyAlignment="1">
      <alignment horizontal="center" vertical="center"/>
    </xf>
    <xf numFmtId="4" fontId="11" fillId="9" borderId="3" xfId="0" applyNumberFormat="1" applyFont="1" applyFill="1" applyBorder="1" applyAlignment="1" applyProtection="1">
      <alignment horizontal="center" vertical="center"/>
      <protection locked="0"/>
    </xf>
    <xf numFmtId="0" fontId="10" fillId="5" borderId="7" xfId="11" applyFont="1" applyFill="1" applyBorder="1" applyAlignment="1">
      <alignment horizontal="center" vertical="center"/>
    </xf>
    <xf numFmtId="0" fontId="10" fillId="5" borderId="8" xfId="11" applyFont="1" applyFill="1" applyBorder="1" applyAlignment="1">
      <alignment horizontal="center" vertical="center"/>
    </xf>
    <xf numFmtId="0" fontId="10" fillId="5" borderId="2" xfId="11" applyFont="1" applyFill="1" applyBorder="1" applyAlignment="1">
      <alignment horizontal="center" vertical="center"/>
    </xf>
    <xf numFmtId="0" fontId="10" fillId="5" borderId="12" xfId="11" applyFont="1" applyFill="1" applyBorder="1" applyAlignment="1">
      <alignment horizontal="center" vertical="center"/>
    </xf>
    <xf numFmtId="0" fontId="10" fillId="5" borderId="13" xfId="11" applyFont="1" applyFill="1" applyBorder="1" applyAlignment="1">
      <alignment horizontal="center" vertical="center"/>
    </xf>
    <xf numFmtId="0" fontId="10" fillId="5" borderId="14" xfId="11" applyFont="1" applyFill="1" applyBorder="1" applyAlignment="1">
      <alignment horizontal="center" vertical="center"/>
    </xf>
    <xf numFmtId="0" fontId="10" fillId="5" borderId="9" xfId="11" applyFont="1" applyFill="1" applyBorder="1" applyAlignment="1" applyProtection="1">
      <alignment horizontal="center" vertical="center" wrapText="1"/>
      <protection locked="0"/>
    </xf>
    <xf numFmtId="0" fontId="10" fillId="5" borderId="10" xfId="11" applyFont="1" applyFill="1" applyBorder="1" applyAlignment="1" applyProtection="1">
      <alignment horizontal="center" vertical="center" wrapText="1"/>
      <protection locked="0"/>
    </xf>
    <xf numFmtId="0" fontId="10" fillId="5" borderId="11" xfId="11" applyFont="1" applyFill="1" applyBorder="1" applyAlignment="1" applyProtection="1">
      <alignment horizontal="center" vertical="center" wrapText="1"/>
      <protection locked="0"/>
    </xf>
  </cellXfs>
  <cellStyles count="43">
    <cellStyle name="Euro" xfId="1"/>
    <cellStyle name="Millares" xfId="24" builtinId="3"/>
    <cellStyle name="Millares 2" xfId="2"/>
    <cellStyle name="Millares 2 2" xfId="3"/>
    <cellStyle name="Millares 2 3" xfId="4"/>
    <cellStyle name="Millares 2 4" xfId="25"/>
    <cellStyle name="Millares 2 5" xfId="34"/>
    <cellStyle name="Millares 3" xfId="5"/>
    <cellStyle name="Millares 3 2" xfId="26"/>
    <cellStyle name="Millares 3 3" xfId="35"/>
    <cellStyle name="Millares 4" xfId="6"/>
    <cellStyle name="Millares 4 2" xfId="27"/>
    <cellStyle name="Millares 4 3" xfId="36"/>
    <cellStyle name="Moneda" xfId="7" builtinId="4"/>
    <cellStyle name="Moneda 2" xfId="8"/>
    <cellStyle name="Normal" xfId="0" builtinId="0"/>
    <cellStyle name="Normal 2" xfId="9"/>
    <cellStyle name="Normal 2 2" xfId="10"/>
    <cellStyle name="Normal 2 3" xfId="28"/>
    <cellStyle name="Normal 2 4" xfId="37"/>
    <cellStyle name="Normal 3" xfId="11"/>
    <cellStyle name="Normal 3 2" xfId="29"/>
    <cellStyle name="Normal 3 3" xfId="38"/>
    <cellStyle name="Normal 4" xfId="12"/>
    <cellStyle name="Normal 4 2" xfId="13"/>
    <cellStyle name="Normal 4 3" xfId="14"/>
    <cellStyle name="Normal 5" xfId="15"/>
    <cellStyle name="Normal 5 2" xfId="16"/>
    <cellStyle name="Normal 6" xfId="17"/>
    <cellStyle name="Normal 6 2" xfId="18"/>
    <cellStyle name="Normal 6 2 2" xfId="31"/>
    <cellStyle name="Normal 6 2 3" xfId="40"/>
    <cellStyle name="Normal 6 3" xfId="30"/>
    <cellStyle name="Normal 6 4" xfId="39"/>
    <cellStyle name="Normal 7" xfId="19"/>
    <cellStyle name="Normal 8" xfId="20"/>
    <cellStyle name="Normal 8 2" xfId="32"/>
    <cellStyle name="Normal 8 3" xfId="41"/>
    <cellStyle name="Normal_141008Reportes Cuadros Institucionales-sectorialesADV" xfId="21"/>
    <cellStyle name="Porcentaje" xfId="22" builtinId="5"/>
    <cellStyle name="Porcentaje 2" xfId="23"/>
    <cellStyle name="Porcentaje 2 2" xfId="33"/>
    <cellStyle name="Porcentaje 2 3"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1</xdr:col>
      <xdr:colOff>428625</xdr:colOff>
      <xdr:row>0</xdr:row>
      <xdr:rowOff>847725</xdr:rowOff>
    </xdr:to>
    <xdr:pic>
      <xdr:nvPicPr>
        <xdr:cNvPr id="102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6675"/>
          <a:ext cx="10382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tabSelected="1" topLeftCell="A2" zoomScale="96" zoomScaleNormal="96" workbookViewId="0">
      <pane ySplit="1110" topLeftCell="A22" activePane="bottomLeft"/>
      <selection activeCell="T2" sqref="T1:AD1048576"/>
      <selection pane="bottomLeft" sqref="A1:S29"/>
    </sheetView>
  </sheetViews>
  <sheetFormatPr baseColWidth="10" defaultRowHeight="11.25" x14ac:dyDescent="0.2"/>
  <cols>
    <col min="1" max="1" width="11.5" style="2" customWidth="1"/>
    <col min="2" max="2" width="22" style="2" customWidth="1"/>
    <col min="3" max="3" width="15.6640625" style="2" customWidth="1"/>
    <col min="4" max="4" width="17.6640625" style="2" customWidth="1"/>
    <col min="5" max="9" width="13.6640625" style="2" customWidth="1"/>
    <col min="10" max="10" width="11.6640625" style="2" customWidth="1"/>
    <col min="11" max="11" width="21.5" style="2" customWidth="1"/>
    <col min="12" max="12" width="16.5" style="2" customWidth="1"/>
    <col min="13" max="13" width="30.6640625" style="2" customWidth="1"/>
    <col min="14" max="14" width="27.83203125" style="2" customWidth="1"/>
    <col min="15" max="15" width="12" style="2"/>
    <col min="16" max="16" width="28.33203125" style="2" customWidth="1"/>
    <col min="17" max="17" width="12" style="3"/>
    <col min="18" max="18" width="18.1640625" style="22" customWidth="1"/>
    <col min="19" max="16384" width="12" style="3"/>
  </cols>
  <sheetData>
    <row r="1" spans="1:19" s="1" customFormat="1" ht="71.25" customHeight="1" x14ac:dyDescent="0.2">
      <c r="A1" s="69" t="s">
        <v>192</v>
      </c>
      <c r="B1" s="70"/>
      <c r="C1" s="70"/>
      <c r="D1" s="70"/>
      <c r="E1" s="70"/>
      <c r="F1" s="70"/>
      <c r="G1" s="70"/>
      <c r="H1" s="70"/>
      <c r="I1" s="70"/>
      <c r="J1" s="70"/>
      <c r="K1" s="70"/>
      <c r="L1" s="70"/>
      <c r="M1" s="70"/>
      <c r="N1" s="70"/>
      <c r="O1" s="70"/>
      <c r="P1" s="70"/>
      <c r="Q1" s="70"/>
      <c r="R1" s="70"/>
      <c r="S1" s="70"/>
    </row>
    <row r="2" spans="1:19" s="1" customFormat="1" ht="11.25" customHeight="1" x14ac:dyDescent="0.2">
      <c r="A2" s="72" t="s">
        <v>2</v>
      </c>
      <c r="B2" s="72" t="s">
        <v>3</v>
      </c>
      <c r="C2" s="72" t="s">
        <v>4</v>
      </c>
      <c r="D2" s="72" t="s">
        <v>6</v>
      </c>
      <c r="E2" s="71" t="s">
        <v>5</v>
      </c>
      <c r="F2" s="71"/>
      <c r="G2" s="71"/>
      <c r="H2" s="71"/>
      <c r="I2" s="71"/>
      <c r="J2" s="67" t="s">
        <v>12</v>
      </c>
      <c r="K2" s="68" t="s">
        <v>13</v>
      </c>
      <c r="L2" s="68" t="s">
        <v>23</v>
      </c>
      <c r="M2" s="68" t="s">
        <v>24</v>
      </c>
      <c r="N2" s="68" t="s">
        <v>25</v>
      </c>
      <c r="O2" s="68" t="s">
        <v>26</v>
      </c>
      <c r="P2" s="68" t="s">
        <v>27</v>
      </c>
      <c r="Q2" s="68" t="s">
        <v>28</v>
      </c>
      <c r="R2" s="74" t="s">
        <v>38</v>
      </c>
      <c r="S2" s="73" t="s">
        <v>40</v>
      </c>
    </row>
    <row r="3" spans="1:19" s="1" customFormat="1" ht="54.75" customHeight="1" x14ac:dyDescent="0.2">
      <c r="A3" s="72"/>
      <c r="B3" s="72"/>
      <c r="C3" s="72"/>
      <c r="D3" s="72"/>
      <c r="E3" s="18" t="s">
        <v>7</v>
      </c>
      <c r="F3" s="18" t="s">
        <v>8</v>
      </c>
      <c r="G3" s="18" t="s">
        <v>9</v>
      </c>
      <c r="H3" s="19" t="s">
        <v>10</v>
      </c>
      <c r="I3" s="19" t="s">
        <v>11</v>
      </c>
      <c r="J3" s="67"/>
      <c r="K3" s="68"/>
      <c r="L3" s="68"/>
      <c r="M3" s="68"/>
      <c r="N3" s="68"/>
      <c r="O3" s="68"/>
      <c r="P3" s="68"/>
      <c r="Q3" s="68"/>
      <c r="R3" s="74"/>
      <c r="S3" s="73"/>
    </row>
    <row r="4" spans="1:19" s="14" customFormat="1" ht="54.75" customHeight="1" x14ac:dyDescent="0.2">
      <c r="A4" s="13" t="s">
        <v>52</v>
      </c>
      <c r="B4" s="25" t="s">
        <v>54</v>
      </c>
      <c r="C4" s="16" t="s">
        <v>53</v>
      </c>
      <c r="D4" s="16" t="s">
        <v>100</v>
      </c>
      <c r="E4" s="75">
        <v>1095120.52</v>
      </c>
      <c r="F4" s="75">
        <v>1097482.23</v>
      </c>
      <c r="G4" s="75">
        <v>1054715.58</v>
      </c>
      <c r="H4" s="75">
        <v>1052988.56</v>
      </c>
      <c r="I4" s="75">
        <v>1052988.56</v>
      </c>
      <c r="J4" s="16" t="s">
        <v>113</v>
      </c>
      <c r="K4" s="23" t="s">
        <v>54</v>
      </c>
      <c r="L4" s="23" t="s">
        <v>139</v>
      </c>
      <c r="M4" s="23" t="s">
        <v>55</v>
      </c>
      <c r="N4" s="48" t="s">
        <v>142</v>
      </c>
      <c r="O4" s="48"/>
      <c r="P4" s="48" t="s">
        <v>143</v>
      </c>
      <c r="Q4" s="49">
        <f>16/15</f>
        <v>1.0666666666666667</v>
      </c>
      <c r="R4" s="50" t="s">
        <v>45</v>
      </c>
      <c r="S4" s="17"/>
    </row>
    <row r="5" spans="1:19" s="14" customFormat="1" ht="66.75" customHeight="1" x14ac:dyDescent="0.2">
      <c r="A5" s="13" t="s">
        <v>52</v>
      </c>
      <c r="B5" s="25" t="s">
        <v>56</v>
      </c>
      <c r="C5" s="16" t="s">
        <v>53</v>
      </c>
      <c r="D5" s="16" t="s">
        <v>100</v>
      </c>
      <c r="E5" s="76"/>
      <c r="F5" s="76"/>
      <c r="G5" s="76"/>
      <c r="H5" s="76"/>
      <c r="I5" s="76"/>
      <c r="J5" s="16" t="s">
        <v>113</v>
      </c>
      <c r="K5" s="23" t="s">
        <v>57</v>
      </c>
      <c r="L5" s="23" t="s">
        <v>139</v>
      </c>
      <c r="M5" s="23" t="s">
        <v>58</v>
      </c>
      <c r="N5" s="48" t="s">
        <v>144</v>
      </c>
      <c r="O5" s="48"/>
      <c r="P5" s="48" t="s">
        <v>145</v>
      </c>
      <c r="Q5" s="49">
        <f>21/20</f>
        <v>1.05</v>
      </c>
      <c r="R5" s="50" t="s">
        <v>45</v>
      </c>
      <c r="S5" s="17"/>
    </row>
    <row r="6" spans="1:19" s="14" customFormat="1" ht="99" customHeight="1" x14ac:dyDescent="0.2">
      <c r="A6" s="13" t="s">
        <v>95</v>
      </c>
      <c r="B6" s="25" t="s">
        <v>96</v>
      </c>
      <c r="C6" s="16" t="s">
        <v>97</v>
      </c>
      <c r="D6" s="16" t="s">
        <v>100</v>
      </c>
      <c r="E6" s="75">
        <v>2817675.94</v>
      </c>
      <c r="F6" s="75">
        <v>2823182.4</v>
      </c>
      <c r="G6" s="75">
        <v>2606262.15</v>
      </c>
      <c r="H6" s="75">
        <v>2598398.02</v>
      </c>
      <c r="I6" s="75">
        <v>2598398.02</v>
      </c>
      <c r="J6" s="16" t="s">
        <v>113</v>
      </c>
      <c r="K6" s="23" t="s">
        <v>98</v>
      </c>
      <c r="L6" s="23" t="s">
        <v>139</v>
      </c>
      <c r="M6" s="23" t="s">
        <v>99</v>
      </c>
      <c r="N6" s="48" t="s">
        <v>146</v>
      </c>
      <c r="O6" s="48"/>
      <c r="P6" s="48" t="s">
        <v>147</v>
      </c>
      <c r="Q6" s="49">
        <f>15/20</f>
        <v>0.75</v>
      </c>
      <c r="R6" s="34" t="s">
        <v>45</v>
      </c>
      <c r="S6" s="23"/>
    </row>
    <row r="7" spans="1:19" s="14" customFormat="1" ht="77.25" customHeight="1" x14ac:dyDescent="0.2">
      <c r="A7" s="13" t="s">
        <v>95</v>
      </c>
      <c r="B7" s="25" t="s">
        <v>123</v>
      </c>
      <c r="C7" s="16" t="s">
        <v>97</v>
      </c>
      <c r="D7" s="16" t="s">
        <v>100</v>
      </c>
      <c r="E7" s="82"/>
      <c r="F7" s="82"/>
      <c r="G7" s="82"/>
      <c r="H7" s="82"/>
      <c r="I7" s="82"/>
      <c r="J7" s="16" t="s">
        <v>113</v>
      </c>
      <c r="K7" s="23" t="s">
        <v>124</v>
      </c>
      <c r="L7" s="23" t="s">
        <v>139</v>
      </c>
      <c r="M7" s="23" t="s">
        <v>125</v>
      </c>
      <c r="N7" s="48" t="s">
        <v>148</v>
      </c>
      <c r="O7" s="48"/>
      <c r="P7" s="48" t="s">
        <v>149</v>
      </c>
      <c r="Q7" s="49">
        <f>6/8</f>
        <v>0.75</v>
      </c>
      <c r="R7" s="34" t="s">
        <v>45</v>
      </c>
      <c r="S7" s="17"/>
    </row>
    <row r="8" spans="1:19" s="14" customFormat="1" ht="88.5" customHeight="1" x14ac:dyDescent="0.2">
      <c r="A8" s="13" t="s">
        <v>95</v>
      </c>
      <c r="B8" s="25" t="s">
        <v>134</v>
      </c>
      <c r="C8" s="16" t="s">
        <v>97</v>
      </c>
      <c r="D8" s="16" t="s">
        <v>100</v>
      </c>
      <c r="E8" s="76"/>
      <c r="F8" s="76"/>
      <c r="G8" s="76"/>
      <c r="H8" s="76"/>
      <c r="I8" s="76"/>
      <c r="J8" s="16" t="s">
        <v>113</v>
      </c>
      <c r="K8" s="23" t="s">
        <v>126</v>
      </c>
      <c r="L8" s="23" t="s">
        <v>139</v>
      </c>
      <c r="M8" s="23" t="s">
        <v>127</v>
      </c>
      <c r="N8" s="48" t="s">
        <v>150</v>
      </c>
      <c r="O8" s="48"/>
      <c r="P8" s="48" t="s">
        <v>151</v>
      </c>
      <c r="Q8" s="49">
        <f>0/2</f>
        <v>0</v>
      </c>
      <c r="R8" s="34" t="s">
        <v>45</v>
      </c>
      <c r="S8" s="17"/>
    </row>
    <row r="9" spans="1:19" s="14" customFormat="1" ht="88.5" customHeight="1" x14ac:dyDescent="0.2">
      <c r="A9" s="13" t="s">
        <v>59</v>
      </c>
      <c r="B9" s="25" t="s">
        <v>60</v>
      </c>
      <c r="C9" s="16" t="s">
        <v>119</v>
      </c>
      <c r="D9" s="16" t="s">
        <v>100</v>
      </c>
      <c r="E9" s="77">
        <v>1524015.36</v>
      </c>
      <c r="F9" s="77">
        <v>1359858.03</v>
      </c>
      <c r="G9" s="77">
        <v>1000739.69</v>
      </c>
      <c r="H9" s="77">
        <v>999248.57</v>
      </c>
      <c r="I9" s="77">
        <v>999248.57</v>
      </c>
      <c r="J9" s="16" t="s">
        <v>113</v>
      </c>
      <c r="K9" s="23" t="s">
        <v>60</v>
      </c>
      <c r="L9" s="23" t="s">
        <v>139</v>
      </c>
      <c r="M9" s="23" t="s">
        <v>61</v>
      </c>
      <c r="N9" s="48" t="s">
        <v>152</v>
      </c>
      <c r="O9" s="48"/>
      <c r="P9" s="48" t="s">
        <v>152</v>
      </c>
      <c r="Q9" s="49">
        <f>128/128</f>
        <v>1</v>
      </c>
      <c r="R9" s="50" t="s">
        <v>45</v>
      </c>
      <c r="S9" s="17"/>
    </row>
    <row r="10" spans="1:19" s="14" customFormat="1" ht="97.5" customHeight="1" x14ac:dyDescent="0.2">
      <c r="A10" s="13" t="s">
        <v>59</v>
      </c>
      <c r="B10" s="26" t="s">
        <v>62</v>
      </c>
      <c r="C10" s="16" t="s">
        <v>119</v>
      </c>
      <c r="D10" s="16" t="s">
        <v>100</v>
      </c>
      <c r="E10" s="78"/>
      <c r="F10" s="78"/>
      <c r="G10" s="78"/>
      <c r="H10" s="78"/>
      <c r="I10" s="78"/>
      <c r="J10" s="16" t="s">
        <v>113</v>
      </c>
      <c r="K10" s="23" t="s">
        <v>63</v>
      </c>
      <c r="L10" s="23" t="s">
        <v>139</v>
      </c>
      <c r="M10" s="23" t="s">
        <v>64</v>
      </c>
      <c r="N10" s="48" t="s">
        <v>153</v>
      </c>
      <c r="O10" s="48"/>
      <c r="P10" s="48" t="s">
        <v>154</v>
      </c>
      <c r="Q10" s="49">
        <f>6/8</f>
        <v>0.75</v>
      </c>
      <c r="R10" s="50" t="s">
        <v>45</v>
      </c>
      <c r="S10" s="17"/>
    </row>
    <row r="11" spans="1:19" s="14" customFormat="1" ht="89.25" customHeight="1" x14ac:dyDescent="0.2">
      <c r="A11" s="13" t="s">
        <v>65</v>
      </c>
      <c r="B11" s="25" t="s">
        <v>104</v>
      </c>
      <c r="C11" s="16" t="s">
        <v>120</v>
      </c>
      <c r="D11" s="16" t="s">
        <v>100</v>
      </c>
      <c r="E11" s="39">
        <v>1739074.55</v>
      </c>
      <c r="F11" s="39">
        <v>1762584.8900000001</v>
      </c>
      <c r="G11" s="39">
        <v>1569334.31</v>
      </c>
      <c r="H11" s="39">
        <v>1561489.46</v>
      </c>
      <c r="I11" s="53">
        <v>1561489.46</v>
      </c>
      <c r="J11" s="16" t="s">
        <v>113</v>
      </c>
      <c r="K11" s="23" t="s">
        <v>66</v>
      </c>
      <c r="L11" s="23" t="s">
        <v>139</v>
      </c>
      <c r="M11" s="23" t="s">
        <v>67</v>
      </c>
      <c r="N11" s="45">
        <v>9634331.1999999993</v>
      </c>
      <c r="O11" s="46"/>
      <c r="P11" s="45">
        <v>8517291.8699999992</v>
      </c>
      <c r="Q11" s="49">
        <f>+P11/N11</f>
        <v>0.88405637020242778</v>
      </c>
      <c r="R11" s="50" t="s">
        <v>45</v>
      </c>
      <c r="S11" s="45"/>
    </row>
    <row r="12" spans="1:19" s="14" customFormat="1" ht="64.5" customHeight="1" x14ac:dyDescent="0.2">
      <c r="A12" s="13" t="s">
        <v>68</v>
      </c>
      <c r="B12" s="25" t="s">
        <v>69</v>
      </c>
      <c r="C12" s="16" t="s">
        <v>121</v>
      </c>
      <c r="D12" s="16" t="s">
        <v>100</v>
      </c>
      <c r="E12" s="39">
        <v>150359.97</v>
      </c>
      <c r="F12" s="39">
        <v>150692.14000000001</v>
      </c>
      <c r="G12" s="39">
        <v>138642.68</v>
      </c>
      <c r="H12" s="39">
        <v>137990.81</v>
      </c>
      <c r="I12" s="53">
        <v>137990.81</v>
      </c>
      <c r="J12" s="16" t="s">
        <v>113</v>
      </c>
      <c r="K12" s="23" t="s">
        <v>70</v>
      </c>
      <c r="L12" s="23" t="s">
        <v>139</v>
      </c>
      <c r="M12" s="23" t="s">
        <v>71</v>
      </c>
      <c r="N12" s="48" t="s">
        <v>155</v>
      </c>
      <c r="O12" s="48"/>
      <c r="P12" s="48" t="s">
        <v>156</v>
      </c>
      <c r="Q12" s="49">
        <f>6/8</f>
        <v>0.75</v>
      </c>
      <c r="R12" s="50" t="s">
        <v>45</v>
      </c>
      <c r="S12" s="17"/>
    </row>
    <row r="13" spans="1:19" s="14" customFormat="1" ht="93.75" customHeight="1" x14ac:dyDescent="0.2">
      <c r="A13" s="13" t="s">
        <v>46</v>
      </c>
      <c r="B13" s="25" t="s">
        <v>77</v>
      </c>
      <c r="C13" s="16" t="s">
        <v>122</v>
      </c>
      <c r="D13" s="16" t="s">
        <v>44</v>
      </c>
      <c r="E13" s="39">
        <v>2802262.23</v>
      </c>
      <c r="F13" s="39">
        <v>2904262.23</v>
      </c>
      <c r="G13" s="39">
        <v>2542811.5</v>
      </c>
      <c r="H13" s="39">
        <v>2515971.23</v>
      </c>
      <c r="I13" s="53">
        <v>2515971.23</v>
      </c>
      <c r="J13" s="16" t="s">
        <v>113</v>
      </c>
      <c r="K13" s="23" t="s">
        <v>77</v>
      </c>
      <c r="L13" s="23" t="s">
        <v>139</v>
      </c>
      <c r="M13" s="23" t="s">
        <v>78</v>
      </c>
      <c r="N13" s="40" t="s">
        <v>157</v>
      </c>
      <c r="O13" s="41"/>
      <c r="P13" s="40" t="s">
        <v>158</v>
      </c>
      <c r="Q13" s="49">
        <f>1421/1075</f>
        <v>1.3218604651162791</v>
      </c>
      <c r="R13" s="50" t="s">
        <v>45</v>
      </c>
      <c r="S13" s="12"/>
    </row>
    <row r="14" spans="1:19" s="14" customFormat="1" ht="54.75" customHeight="1" x14ac:dyDescent="0.25">
      <c r="A14" s="13" t="s">
        <v>102</v>
      </c>
      <c r="B14" s="15" t="s">
        <v>106</v>
      </c>
      <c r="C14" s="27" t="s">
        <v>101</v>
      </c>
      <c r="D14" s="28" t="s">
        <v>44</v>
      </c>
      <c r="E14" s="39">
        <v>1699033.77</v>
      </c>
      <c r="F14" s="39">
        <v>1699033.77</v>
      </c>
      <c r="G14" s="39">
        <v>1365054.17</v>
      </c>
      <c r="H14" s="39">
        <v>1362785.56</v>
      </c>
      <c r="I14" s="53">
        <v>1362785.56</v>
      </c>
      <c r="J14" s="16" t="s">
        <v>113</v>
      </c>
      <c r="K14" s="32" t="s">
        <v>79</v>
      </c>
      <c r="L14" s="23" t="s">
        <v>139</v>
      </c>
      <c r="M14" s="30" t="s">
        <v>80</v>
      </c>
      <c r="N14" s="32" t="s">
        <v>135</v>
      </c>
      <c r="O14" s="50"/>
      <c r="P14" s="32" t="s">
        <v>159</v>
      </c>
      <c r="Q14" s="49">
        <f>41/120</f>
        <v>0.34166666666666667</v>
      </c>
      <c r="R14" s="50" t="s">
        <v>45</v>
      </c>
      <c r="S14" s="31"/>
    </row>
    <row r="15" spans="1:19" s="14" customFormat="1" ht="104.25" customHeight="1" x14ac:dyDescent="0.2">
      <c r="A15" s="13" t="s">
        <v>91</v>
      </c>
      <c r="B15" s="25" t="s">
        <v>92</v>
      </c>
      <c r="C15" s="16" t="s">
        <v>112</v>
      </c>
      <c r="D15" s="16" t="s">
        <v>100</v>
      </c>
      <c r="E15" s="39">
        <v>1116111.3600000001</v>
      </c>
      <c r="F15" s="39">
        <v>1116111.3600000001</v>
      </c>
      <c r="G15" s="39">
        <v>904120.97</v>
      </c>
      <c r="H15" s="39">
        <v>901111.89</v>
      </c>
      <c r="I15" s="53">
        <v>901111.89</v>
      </c>
      <c r="J15" s="16" t="s">
        <v>113</v>
      </c>
      <c r="K15" s="23" t="s">
        <v>93</v>
      </c>
      <c r="L15" s="23" t="s">
        <v>139</v>
      </c>
      <c r="M15" s="23" t="s">
        <v>94</v>
      </c>
      <c r="N15" s="48" t="s">
        <v>160</v>
      </c>
      <c r="O15" s="48"/>
      <c r="P15" s="48" t="s">
        <v>161</v>
      </c>
      <c r="Q15" s="49">
        <f>107/120</f>
        <v>0.89166666666666672</v>
      </c>
      <c r="R15" s="34" t="s">
        <v>45</v>
      </c>
      <c r="S15" s="23"/>
    </row>
    <row r="16" spans="1:19" s="14" customFormat="1" ht="70.5" customHeight="1" x14ac:dyDescent="0.25">
      <c r="A16" s="13" t="s">
        <v>50</v>
      </c>
      <c r="B16" s="28" t="s">
        <v>107</v>
      </c>
      <c r="C16" s="32" t="s">
        <v>103</v>
      </c>
      <c r="D16" s="28" t="s">
        <v>44</v>
      </c>
      <c r="E16" s="39">
        <v>369780.18</v>
      </c>
      <c r="F16" s="39">
        <v>417808.18</v>
      </c>
      <c r="G16" s="39">
        <v>332807.98</v>
      </c>
      <c r="H16" s="39">
        <v>332807.98</v>
      </c>
      <c r="I16" s="53">
        <v>332807.98</v>
      </c>
      <c r="J16" s="16" t="s">
        <v>113</v>
      </c>
      <c r="K16" s="28" t="s">
        <v>81</v>
      </c>
      <c r="L16" s="23" t="s">
        <v>139</v>
      </c>
      <c r="M16" s="30" t="s">
        <v>82</v>
      </c>
      <c r="N16" s="32" t="s">
        <v>137</v>
      </c>
      <c r="O16" s="50"/>
      <c r="P16" s="32" t="s">
        <v>162</v>
      </c>
      <c r="Q16" s="33">
        <f>108/178</f>
        <v>0.6067415730337079</v>
      </c>
      <c r="R16" s="50" t="s">
        <v>45</v>
      </c>
      <c r="S16" s="31"/>
    </row>
    <row r="17" spans="1:19" s="14" customFormat="1" ht="67.5" customHeight="1" x14ac:dyDescent="0.2">
      <c r="A17" s="13" t="s">
        <v>72</v>
      </c>
      <c r="B17" s="25" t="s">
        <v>73</v>
      </c>
      <c r="C17" s="16" t="s">
        <v>74</v>
      </c>
      <c r="D17" s="16" t="s">
        <v>100</v>
      </c>
      <c r="E17" s="39">
        <v>673208.38</v>
      </c>
      <c r="F17" s="39">
        <v>683671.19000000006</v>
      </c>
      <c r="G17" s="39">
        <v>533279.19999999995</v>
      </c>
      <c r="H17" s="39">
        <v>533279.19999999995</v>
      </c>
      <c r="I17" s="53">
        <v>533279.19999999995</v>
      </c>
      <c r="J17" s="16" t="s">
        <v>113</v>
      </c>
      <c r="K17" s="23" t="s">
        <v>75</v>
      </c>
      <c r="L17" s="23" t="s">
        <v>139</v>
      </c>
      <c r="M17" s="23" t="s">
        <v>76</v>
      </c>
      <c r="N17" s="52">
        <v>683671.19000000006</v>
      </c>
      <c r="O17" s="48"/>
      <c r="P17" s="48">
        <v>533279.19999999995</v>
      </c>
      <c r="Q17" s="49">
        <f>+P17/N17</f>
        <v>0.7800229230077691</v>
      </c>
      <c r="R17" s="50" t="s">
        <v>45</v>
      </c>
      <c r="S17" s="12"/>
    </row>
    <row r="18" spans="1:19" s="14" customFormat="1" ht="66" customHeight="1" x14ac:dyDescent="0.2">
      <c r="A18" s="13" t="s">
        <v>48</v>
      </c>
      <c r="B18" s="25" t="s">
        <v>105</v>
      </c>
      <c r="C18" s="16" t="s">
        <v>109</v>
      </c>
      <c r="D18" s="28" t="s">
        <v>43</v>
      </c>
      <c r="E18" s="39">
        <v>695842.88</v>
      </c>
      <c r="F18" s="39">
        <v>695842.88</v>
      </c>
      <c r="G18" s="39">
        <v>610487.06000000006</v>
      </c>
      <c r="H18" s="39">
        <v>608428.01</v>
      </c>
      <c r="I18" s="53">
        <v>608428.01</v>
      </c>
      <c r="J18" s="16" t="s">
        <v>113</v>
      </c>
      <c r="K18" s="28" t="s">
        <v>83</v>
      </c>
      <c r="L18" s="23" t="s">
        <v>139</v>
      </c>
      <c r="M18" s="30" t="s">
        <v>84</v>
      </c>
      <c r="N18" s="28" t="s">
        <v>163</v>
      </c>
      <c r="O18" s="32"/>
      <c r="P18" s="28" t="s">
        <v>164</v>
      </c>
      <c r="Q18" s="33">
        <f>4712/5300</f>
        <v>0.88905660377358486</v>
      </c>
      <c r="R18" s="34" t="s">
        <v>45</v>
      </c>
      <c r="S18" s="29"/>
    </row>
    <row r="19" spans="1:19" s="14" customFormat="1" ht="93.75" customHeight="1" x14ac:dyDescent="0.2">
      <c r="A19" s="13" t="s">
        <v>47</v>
      </c>
      <c r="B19" s="25" t="s">
        <v>85</v>
      </c>
      <c r="C19" s="35" t="s">
        <v>108</v>
      </c>
      <c r="D19" s="32" t="s">
        <v>43</v>
      </c>
      <c r="E19" s="39">
        <v>4151555.68</v>
      </c>
      <c r="F19" s="39">
        <v>4375170.82</v>
      </c>
      <c r="G19" s="39">
        <v>4276731.88</v>
      </c>
      <c r="H19" s="39">
        <v>3910632.57</v>
      </c>
      <c r="I19" s="53">
        <v>3910632.57</v>
      </c>
      <c r="J19" s="16" t="s">
        <v>113</v>
      </c>
      <c r="K19" s="28" t="s">
        <v>86</v>
      </c>
      <c r="L19" s="23" t="s">
        <v>139</v>
      </c>
      <c r="M19" s="28" t="s">
        <v>87</v>
      </c>
      <c r="N19" s="42" t="s">
        <v>136</v>
      </c>
      <c r="O19" s="32"/>
      <c r="P19" s="42" t="s">
        <v>165</v>
      </c>
      <c r="Q19" s="33">
        <f>655/1350</f>
        <v>0.48518518518518516</v>
      </c>
      <c r="R19" s="34" t="s">
        <v>45</v>
      </c>
      <c r="S19" s="36"/>
    </row>
    <row r="20" spans="1:19" s="14" customFormat="1" ht="189.75" customHeight="1" x14ac:dyDescent="0.2">
      <c r="A20" s="13" t="s">
        <v>49</v>
      </c>
      <c r="B20" s="43" t="s">
        <v>141</v>
      </c>
      <c r="C20" s="27" t="s">
        <v>110</v>
      </c>
      <c r="D20" s="28" t="s">
        <v>44</v>
      </c>
      <c r="E20" s="77">
        <v>4808164.78</v>
      </c>
      <c r="F20" s="77">
        <v>7906533.4800000004</v>
      </c>
      <c r="G20" s="77">
        <v>7272267.2400000002</v>
      </c>
      <c r="H20" s="77">
        <v>7154065.9699999997</v>
      </c>
      <c r="I20" s="77">
        <v>7154065.9699999997</v>
      </c>
      <c r="J20" s="47" t="s">
        <v>113</v>
      </c>
      <c r="K20" s="44" t="s">
        <v>128</v>
      </c>
      <c r="L20" s="48" t="s">
        <v>139</v>
      </c>
      <c r="M20" s="28" t="s">
        <v>129</v>
      </c>
      <c r="N20" s="28" t="s">
        <v>166</v>
      </c>
      <c r="O20" s="50"/>
      <c r="P20" s="51" t="s">
        <v>167</v>
      </c>
      <c r="Q20" s="33">
        <f>9/8*100%</f>
        <v>1.125</v>
      </c>
      <c r="R20" s="34" t="s">
        <v>45</v>
      </c>
      <c r="S20" s="29"/>
    </row>
    <row r="21" spans="1:19" s="14" customFormat="1" ht="200.25" customHeight="1" x14ac:dyDescent="0.2">
      <c r="A21" s="13" t="s">
        <v>49</v>
      </c>
      <c r="B21" s="25" t="s">
        <v>88</v>
      </c>
      <c r="C21" s="27" t="s">
        <v>110</v>
      </c>
      <c r="D21" s="28" t="s">
        <v>42</v>
      </c>
      <c r="E21" s="83"/>
      <c r="F21" s="83"/>
      <c r="G21" s="83"/>
      <c r="H21" s="83"/>
      <c r="I21" s="83"/>
      <c r="J21" s="47" t="s">
        <v>113</v>
      </c>
      <c r="K21" s="28" t="s">
        <v>130</v>
      </c>
      <c r="L21" s="48" t="s">
        <v>139</v>
      </c>
      <c r="M21" s="28" t="s">
        <v>89</v>
      </c>
      <c r="N21" s="28" t="s">
        <v>140</v>
      </c>
      <c r="O21" s="50"/>
      <c r="P21" s="51" t="s">
        <v>168</v>
      </c>
      <c r="Q21" s="33">
        <f>15300/17430</f>
        <v>0.87779690189328741</v>
      </c>
      <c r="R21" s="34" t="s">
        <v>45</v>
      </c>
      <c r="S21" s="29"/>
    </row>
    <row r="22" spans="1:19" s="14" customFormat="1" ht="189.75" customHeight="1" x14ac:dyDescent="0.2">
      <c r="A22" s="13" t="s">
        <v>49</v>
      </c>
      <c r="B22" s="43" t="s">
        <v>138</v>
      </c>
      <c r="C22" s="27" t="s">
        <v>110</v>
      </c>
      <c r="D22" s="28" t="s">
        <v>44</v>
      </c>
      <c r="E22" s="78"/>
      <c r="F22" s="78"/>
      <c r="G22" s="78"/>
      <c r="H22" s="78"/>
      <c r="I22" s="78"/>
      <c r="J22" s="47" t="s">
        <v>113</v>
      </c>
      <c r="K22" s="44" t="s">
        <v>132</v>
      </c>
      <c r="L22" s="48" t="s">
        <v>139</v>
      </c>
      <c r="M22" s="28" t="s">
        <v>133</v>
      </c>
      <c r="N22" s="28" t="s">
        <v>169</v>
      </c>
      <c r="O22" s="50"/>
      <c r="P22" s="51" t="s">
        <v>170</v>
      </c>
      <c r="Q22" s="33">
        <f>56/80</f>
        <v>0.7</v>
      </c>
      <c r="R22" s="34" t="s">
        <v>45</v>
      </c>
      <c r="S22" s="29"/>
    </row>
    <row r="23" spans="1:19" s="14" customFormat="1" ht="54.75" customHeight="1" x14ac:dyDescent="0.2">
      <c r="A23" s="13" t="s">
        <v>51</v>
      </c>
      <c r="B23" s="25" t="s">
        <v>111</v>
      </c>
      <c r="C23" s="16" t="s">
        <v>131</v>
      </c>
      <c r="D23" s="28" t="s">
        <v>43</v>
      </c>
      <c r="E23" s="39">
        <v>1693477.04</v>
      </c>
      <c r="F23" s="39">
        <v>1693477.04</v>
      </c>
      <c r="G23" s="39">
        <v>1326766.8700000001</v>
      </c>
      <c r="H23" s="39">
        <v>1314052.21</v>
      </c>
      <c r="I23" s="53">
        <v>1314052.21</v>
      </c>
      <c r="J23" s="16" t="s">
        <v>113</v>
      </c>
      <c r="K23" s="28" t="s">
        <v>114</v>
      </c>
      <c r="L23" s="23" t="s">
        <v>139</v>
      </c>
      <c r="M23" s="24" t="s">
        <v>90</v>
      </c>
      <c r="N23" s="28" t="s">
        <v>171</v>
      </c>
      <c r="O23" s="32"/>
      <c r="P23" s="28" t="s">
        <v>172</v>
      </c>
      <c r="Q23" s="49">
        <f>11648/11000</f>
        <v>1.0589090909090908</v>
      </c>
      <c r="R23" s="34" t="s">
        <v>45</v>
      </c>
      <c r="S23" s="37"/>
    </row>
    <row r="24" spans="1:19" x14ac:dyDescent="0.2">
      <c r="I24" s="38"/>
    </row>
    <row r="27" spans="1:19" x14ac:dyDescent="0.2">
      <c r="B27"/>
      <c r="C27"/>
      <c r="D27"/>
    </row>
    <row r="28" spans="1:19" ht="22.5" customHeight="1" x14ac:dyDescent="0.2">
      <c r="B28" s="80" t="s">
        <v>118</v>
      </c>
      <c r="C28" s="80"/>
      <c r="D28" s="3"/>
      <c r="F28"/>
      <c r="G28" s="81" t="s">
        <v>117</v>
      </c>
      <c r="H28" s="81"/>
      <c r="I28" s="81"/>
    </row>
    <row r="29" spans="1:19" ht="22.5" customHeight="1" x14ac:dyDescent="0.2">
      <c r="B29" s="79" t="s">
        <v>115</v>
      </c>
      <c r="C29" s="79"/>
      <c r="D29" s="3"/>
      <c r="F29" s="20"/>
      <c r="G29" s="79" t="s">
        <v>116</v>
      </c>
      <c r="H29" s="79"/>
      <c r="I29" s="79"/>
    </row>
    <row r="30" spans="1:19" x14ac:dyDescent="0.2">
      <c r="B30"/>
      <c r="C30"/>
      <c r="D30"/>
      <c r="F30" s="21"/>
      <c r="G30" s="79"/>
      <c r="H30" s="79"/>
    </row>
  </sheetData>
  <autoFilter ref="A3:S25"/>
  <mergeCells count="41">
    <mergeCell ref="E20:E22"/>
    <mergeCell ref="F20:F22"/>
    <mergeCell ref="G20:G22"/>
    <mergeCell ref="H20:H22"/>
    <mergeCell ref="I20:I22"/>
    <mergeCell ref="E6:E8"/>
    <mergeCell ref="F6:F8"/>
    <mergeCell ref="G6:G8"/>
    <mergeCell ref="H6:H8"/>
    <mergeCell ref="I6:I8"/>
    <mergeCell ref="G30:H30"/>
    <mergeCell ref="B29:C29"/>
    <mergeCell ref="B28:C28"/>
    <mergeCell ref="G29:I29"/>
    <mergeCell ref="G28:I28"/>
    <mergeCell ref="E9:E10"/>
    <mergeCell ref="F9:F10"/>
    <mergeCell ref="G9:G10"/>
    <mergeCell ref="H9:H10"/>
    <mergeCell ref="I9:I10"/>
    <mergeCell ref="E4:E5"/>
    <mergeCell ref="F4:F5"/>
    <mergeCell ref="G4:G5"/>
    <mergeCell ref="H4:H5"/>
    <mergeCell ref="I4:I5"/>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rintOptions horizontalCentered="1"/>
  <pageMargins left="0.7" right="0.7" top="0.75" bottom="0.75" header="0.3" footer="0.3"/>
  <pageSetup scale="47"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8" sqref="A8"/>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25"/>
  <sheetViews>
    <sheetView workbookViewId="0">
      <selection activeCell="D22" sqref="D22:G22"/>
    </sheetView>
  </sheetViews>
  <sheetFormatPr baseColWidth="10" defaultRowHeight="11.25" x14ac:dyDescent="0.2"/>
  <cols>
    <col min="4" max="4" width="16.33203125" customWidth="1"/>
    <col min="5" max="5" width="15.5" customWidth="1"/>
  </cols>
  <sheetData>
    <row r="5" spans="2:7" x14ac:dyDescent="0.2">
      <c r="B5" s="84" t="s">
        <v>173</v>
      </c>
      <c r="C5" s="85"/>
      <c r="D5" s="90" t="s">
        <v>174</v>
      </c>
      <c r="E5" s="91"/>
      <c r="F5" s="91"/>
      <c r="G5" s="92"/>
    </row>
    <row r="6" spans="2:7" x14ac:dyDescent="0.2">
      <c r="B6" s="86"/>
      <c r="C6" s="87"/>
      <c r="D6" s="54" t="s">
        <v>175</v>
      </c>
      <c r="E6" s="54" t="s">
        <v>176</v>
      </c>
      <c r="F6" s="54" t="s">
        <v>177</v>
      </c>
      <c r="G6" s="54" t="s">
        <v>178</v>
      </c>
    </row>
    <row r="7" spans="2:7" x14ac:dyDescent="0.2">
      <c r="B7" s="88"/>
      <c r="C7" s="89"/>
      <c r="D7" s="55">
        <v>1</v>
      </c>
      <c r="E7" s="55" t="s">
        <v>179</v>
      </c>
      <c r="F7" s="55">
        <v>4</v>
      </c>
      <c r="G7" s="55">
        <v>5</v>
      </c>
    </row>
    <row r="8" spans="2:7" x14ac:dyDescent="0.2">
      <c r="B8" s="56"/>
      <c r="C8" s="57"/>
      <c r="D8" s="58"/>
      <c r="E8" s="58"/>
      <c r="F8" s="58"/>
      <c r="G8" s="58"/>
    </row>
    <row r="9" spans="2:7" x14ac:dyDescent="0.2">
      <c r="B9" s="59" t="s">
        <v>53</v>
      </c>
      <c r="C9" s="60"/>
      <c r="D9" s="61">
        <v>1095120.52</v>
      </c>
      <c r="E9" s="61">
        <v>1097482.23</v>
      </c>
      <c r="F9" s="61">
        <v>1054715.58</v>
      </c>
      <c r="G9" s="61">
        <v>1052988.56</v>
      </c>
    </row>
    <row r="10" spans="2:7" x14ac:dyDescent="0.2">
      <c r="B10" s="59" t="s">
        <v>97</v>
      </c>
      <c r="C10" s="60"/>
      <c r="D10" s="61">
        <v>2817675.94</v>
      </c>
      <c r="E10" s="61">
        <v>2823182.4</v>
      </c>
      <c r="F10" s="61">
        <v>2606262.15</v>
      </c>
      <c r="G10" s="61">
        <v>2598398.02</v>
      </c>
    </row>
    <row r="11" spans="2:7" x14ac:dyDescent="0.2">
      <c r="B11" s="59" t="s">
        <v>180</v>
      </c>
      <c r="C11" s="60"/>
      <c r="D11" s="61">
        <v>1524015.36</v>
      </c>
      <c r="E11" s="61">
        <v>1359858.03</v>
      </c>
      <c r="F11" s="61">
        <v>1000739.69</v>
      </c>
      <c r="G11" s="61">
        <v>999248.57</v>
      </c>
    </row>
    <row r="12" spans="2:7" x14ac:dyDescent="0.2">
      <c r="B12" s="59" t="s">
        <v>181</v>
      </c>
      <c r="C12" s="60"/>
      <c r="D12" s="61">
        <v>1739074.55</v>
      </c>
      <c r="E12" s="61">
        <v>1762584.8900000001</v>
      </c>
      <c r="F12" s="61">
        <v>1569334.31</v>
      </c>
      <c r="G12" s="61">
        <v>1561489.46</v>
      </c>
    </row>
    <row r="13" spans="2:7" x14ac:dyDescent="0.2">
      <c r="B13" s="59" t="s">
        <v>182</v>
      </c>
      <c r="C13" s="60"/>
      <c r="D13" s="61">
        <v>150359.97</v>
      </c>
      <c r="E13" s="61">
        <v>150692.14000000001</v>
      </c>
      <c r="F13" s="61">
        <v>138642.68</v>
      </c>
      <c r="G13" s="61">
        <v>137990.81</v>
      </c>
    </row>
    <row r="14" spans="2:7" x14ac:dyDescent="0.2">
      <c r="B14" s="59" t="s">
        <v>183</v>
      </c>
      <c r="C14" s="60"/>
      <c r="D14" s="61">
        <v>2802262.23</v>
      </c>
      <c r="E14" s="61">
        <v>2904262.23</v>
      </c>
      <c r="F14" s="61">
        <v>2542811.5</v>
      </c>
      <c r="G14" s="61">
        <v>2515971.23</v>
      </c>
    </row>
    <row r="15" spans="2:7" x14ac:dyDescent="0.2">
      <c r="B15" s="59" t="s">
        <v>184</v>
      </c>
      <c r="C15" s="60"/>
      <c r="D15" s="61">
        <v>1699033.77</v>
      </c>
      <c r="E15" s="61">
        <v>1699033.77</v>
      </c>
      <c r="F15" s="61">
        <v>1365054.17</v>
      </c>
      <c r="G15" s="61">
        <v>1362785.56</v>
      </c>
    </row>
    <row r="16" spans="2:7" x14ac:dyDescent="0.2">
      <c r="B16" s="59" t="s">
        <v>185</v>
      </c>
      <c r="C16" s="60"/>
      <c r="D16" s="61">
        <v>1116111.3600000001</v>
      </c>
      <c r="E16" s="61">
        <v>1116111.3600000001</v>
      </c>
      <c r="F16" s="61">
        <v>904120.97</v>
      </c>
      <c r="G16" s="61">
        <v>901111.89</v>
      </c>
    </row>
    <row r="17" spans="2:7" x14ac:dyDescent="0.2">
      <c r="B17" s="59" t="s">
        <v>186</v>
      </c>
      <c r="C17" s="60"/>
      <c r="D17" s="61">
        <v>369780.18</v>
      </c>
      <c r="E17" s="61">
        <v>417808.18</v>
      </c>
      <c r="F17" s="61">
        <v>332807.98</v>
      </c>
      <c r="G17" s="61">
        <v>332807.98</v>
      </c>
    </row>
    <row r="18" spans="2:7" x14ac:dyDescent="0.2">
      <c r="B18" s="59" t="s">
        <v>74</v>
      </c>
      <c r="C18" s="60"/>
      <c r="D18" s="61">
        <v>673208.38</v>
      </c>
      <c r="E18" s="61">
        <v>683671.19000000006</v>
      </c>
      <c r="F18" s="61">
        <v>533279.19999999995</v>
      </c>
      <c r="G18" s="61">
        <v>533279.19999999995</v>
      </c>
    </row>
    <row r="19" spans="2:7" x14ac:dyDescent="0.2">
      <c r="B19" s="59" t="s">
        <v>187</v>
      </c>
      <c r="C19" s="60"/>
      <c r="D19" s="61">
        <v>695842.88</v>
      </c>
      <c r="E19" s="61">
        <v>695842.88</v>
      </c>
      <c r="F19" s="61">
        <v>610487.06000000006</v>
      </c>
      <c r="G19" s="61">
        <v>608428.01</v>
      </c>
    </row>
    <row r="20" spans="2:7" x14ac:dyDescent="0.2">
      <c r="B20" s="59" t="s">
        <v>188</v>
      </c>
      <c r="C20" s="60"/>
      <c r="D20" s="61">
        <v>4151555.68</v>
      </c>
      <c r="E20" s="61">
        <v>4375170.82</v>
      </c>
      <c r="F20" s="61">
        <v>4276731.88</v>
      </c>
      <c r="G20" s="61">
        <v>3910632.57</v>
      </c>
    </row>
    <row r="21" spans="2:7" x14ac:dyDescent="0.2">
      <c r="B21" s="59" t="s">
        <v>189</v>
      </c>
      <c r="C21" s="60"/>
      <c r="D21" s="61">
        <v>4808164.78</v>
      </c>
      <c r="E21" s="61">
        <v>7906533.4800000004</v>
      </c>
      <c r="F21" s="61">
        <v>7272267.2400000002</v>
      </c>
      <c r="G21" s="61">
        <v>7154065.9699999997</v>
      </c>
    </row>
    <row r="22" spans="2:7" x14ac:dyDescent="0.2">
      <c r="B22" s="59" t="s">
        <v>190</v>
      </c>
      <c r="C22" s="60"/>
      <c r="D22" s="61">
        <v>1693477.04</v>
      </c>
      <c r="E22" s="61">
        <v>1693477.04</v>
      </c>
      <c r="F22" s="61">
        <v>1326766.8700000001</v>
      </c>
      <c r="G22" s="61">
        <v>1314052.21</v>
      </c>
    </row>
    <row r="23" spans="2:7" x14ac:dyDescent="0.2">
      <c r="B23" s="59"/>
      <c r="C23" s="60"/>
      <c r="D23" s="61"/>
      <c r="E23" s="61"/>
      <c r="F23" s="61"/>
      <c r="G23" s="61"/>
    </row>
    <row r="24" spans="2:7" x14ac:dyDescent="0.2">
      <c r="B24" s="59"/>
      <c r="C24" s="62"/>
      <c r="D24" s="63"/>
      <c r="E24" s="63"/>
      <c r="F24" s="63"/>
      <c r="G24" s="63"/>
    </row>
    <row r="25" spans="2:7" x14ac:dyDescent="0.2">
      <c r="B25" s="64"/>
      <c r="C25" s="65" t="s">
        <v>191</v>
      </c>
      <c r="D25" s="66">
        <f t="shared" ref="D25:G25" si="0">SUM(D9:D24)</f>
        <v>25335682.640000001</v>
      </c>
      <c r="E25" s="66">
        <f t="shared" si="0"/>
        <v>28685710.639999997</v>
      </c>
      <c r="F25" s="66">
        <f t="shared" si="0"/>
        <v>25534021.280000005</v>
      </c>
      <c r="G25" s="66">
        <f t="shared" si="0"/>
        <v>24983250.040000003</v>
      </c>
    </row>
  </sheetData>
  <mergeCells count="2">
    <mergeCell ref="B5:C7"/>
    <mergeCell ref="D5: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27CF47-7459-4BDF-9366-D6B236EE2D7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2021-02-14T02:03:46Z</cp:lastPrinted>
  <dcterms:created xsi:type="dcterms:W3CDTF">2014-10-22T05:35:08Z</dcterms:created>
  <dcterms:modified xsi:type="dcterms:W3CDTF">2021-02-14T02:04:20Z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