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OCTUBRE-DICIEMBRE 2024\FORMATOS DISCIPLINA FINANCIERA\"/>
    </mc:Choice>
  </mc:AlternateContent>
  <xr:revisionPtr revIDLastSave="0" documentId="13_ncr:1_{8D0A5E0C-05BC-4209-8800-E0E9A3D50BC7}" xr6:coauthVersionLast="47" xr6:coauthVersionMax="47" xr10:uidLastSave="{00000000-0000-0000-0000-000000000000}"/>
  <bookViews>
    <workbookView xWindow="-120" yWindow="-120" windowWidth="29040" windowHeight="15840" firstSheet="5" activeTab="13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0" l="1"/>
  <c r="E18" i="7"/>
  <c r="F18" i="7"/>
  <c r="D18" i="7"/>
  <c r="C18" i="7"/>
  <c r="B18" i="7"/>
  <c r="B9" i="7"/>
  <c r="C62" i="7"/>
  <c r="D62" i="7"/>
  <c r="G6" i="20" l="1"/>
  <c r="F6" i="20"/>
  <c r="E6" i="20"/>
  <c r="D6" i="20"/>
  <c r="C6" i="20"/>
  <c r="B6" i="20"/>
  <c r="G10" i="10" l="1"/>
  <c r="G21" i="9"/>
  <c r="G10" i="8"/>
  <c r="A2" i="25" l="1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E30" i="20" s="1"/>
  <c r="D20" i="20"/>
  <c r="C20" i="20"/>
  <c r="B20" i="20"/>
  <c r="B30" i="20" s="1"/>
  <c r="D30" i="20"/>
  <c r="C30" i="20"/>
  <c r="A2" i="20"/>
  <c r="G7" i="19"/>
  <c r="F7" i="19"/>
  <c r="E7" i="19"/>
  <c r="E29" i="19" s="1"/>
  <c r="D7" i="19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8" i="22" l="1"/>
  <c r="F30" i="20"/>
  <c r="D29" i="19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G10" i="7" s="1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D150" i="7"/>
  <c r="D146" i="7"/>
  <c r="D137" i="7"/>
  <c r="D133" i="7"/>
  <c r="D123" i="7"/>
  <c r="D113" i="7"/>
  <c r="D93" i="7"/>
  <c r="D85" i="7"/>
  <c r="D75" i="7"/>
  <c r="D71" i="7"/>
  <c r="D58" i="7"/>
  <c r="D48" i="7"/>
  <c r="D38" i="7"/>
  <c r="D28" i="7"/>
  <c r="C150" i="7"/>
  <c r="C146" i="7"/>
  <c r="C137" i="7"/>
  <c r="C133" i="7"/>
  <c r="C123" i="7"/>
  <c r="C113" i="7"/>
  <c r="C103" i="7"/>
  <c r="C93" i="7"/>
  <c r="C85" i="7"/>
  <c r="C75" i="7"/>
  <c r="C71" i="7"/>
  <c r="C58" i="7"/>
  <c r="C48" i="7"/>
  <c r="C38" i="7"/>
  <c r="C28" i="7"/>
  <c r="C9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G62" i="7" l="1"/>
  <c r="G28" i="7"/>
  <c r="E79" i="2"/>
  <c r="E59" i="2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G43" i="9"/>
  <c r="G77" i="9" s="1"/>
  <c r="B29" i="8"/>
  <c r="D29" i="8"/>
  <c r="C29" i="8"/>
  <c r="G29" i="8"/>
  <c r="G123" i="7"/>
  <c r="B84" i="7"/>
  <c r="C84" i="7"/>
  <c r="C159" i="7" s="1"/>
  <c r="G18" i="7"/>
  <c r="G38" i="7"/>
  <c r="G75" i="7"/>
  <c r="G93" i="7"/>
  <c r="G133" i="7"/>
  <c r="G150" i="7"/>
  <c r="B159" i="7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F9" i="7"/>
  <c r="F159" i="7" s="1"/>
  <c r="D9" i="7"/>
  <c r="C70" i="6"/>
  <c r="F70" i="6"/>
  <c r="G45" i="6"/>
  <c r="G65" i="6" s="1"/>
  <c r="G16" i="6"/>
  <c r="G41" i="6" s="1"/>
  <c r="G37" i="6"/>
  <c r="E81" i="2" l="1"/>
  <c r="G9" i="7"/>
  <c r="E77" i="9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<sst xmlns="http://schemas.openxmlformats.org/spreadsheetml/2006/main" count="1025" uniqueCount="604">
  <si>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</si>
  <si>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</si>
  <si>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</si>
  <si>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</si>
  <si>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</si>
  <si>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</si>
  <si>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</si>
  <si>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</si>
  <si>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</si>
  <si>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</si>
  <si>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</si>
  <si>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</si>
  <si>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</si>
  <si>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</si>
  <si>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</si>
  <si>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</si>
  <si>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</si>
  <si>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</si>
  <si>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</si>
  <si>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</si>
  <si>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</si>
  <si>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</si>
  <si>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</si>
  <si>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</si>
  <si>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</si>
  <si>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</si>
  <si>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</si>
  <si>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</si>
  <si>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</si>
  <si>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</si>
  <si>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</si>
  <si>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</si>
  <si>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</si>
  <si>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</si>
  <si>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</si>
  <si>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</si>
  <si>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</si>
  <si>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</si>
  <si>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</si>
  <si>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</si>
  <si>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</si>
  <si>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</si>
  <si>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</si>
  <si>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</si>
  <si>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</si>
  <si>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</si>
  <si>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</si>
  <si>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</si>
  <si>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</si>
  <si>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</si>
  <si>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</si>
  <si>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</si>
  <si>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</si>
  <si>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</si>
  <si>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</si>
  <si>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</si>
  <si>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</si>
  <si>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</si>
  <si>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</si>
  <si>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</si>
  <si>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</si>
  <si>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</si>
  <si>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</si>
  <si>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</si>
  <si>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</si>
  <si>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</si>
  <si>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</si>
  <si>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</si>
  <si>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</si>
  <si>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</si>
  <si>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</si>
  <si>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</si>
  <si>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</si>
  <si>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</si>
  <si>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</si>
  <si>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</si>
  <si>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</si>
  <si>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</si>
  <si>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</si>
  <si>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</si>
  <si>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</si>
  <si>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</si>
  <si>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</si>
  <si>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</si>
  <si>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</si>
  <si>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</si>
  <si>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</si>
  <si>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</si>
  <si>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</si>
  <si>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</si>
  <si>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</si>
  <si>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</si>
  <si>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</si>
  <si>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</si>
  <si>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</si>
  <si>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</si>
  <si>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</si>
  <si>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</si>
  <si>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</si>
  <si>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</si>
  <si>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</si>
  <si>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</si>
  <si>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</si>
  <si>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</si>
  <si>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</si>
  <si>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</si>
  <si>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</si>
  <si>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</si>
  <si>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</si>
  <si>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</si>
  <si>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</si>
  <si>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</si>
  <si>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</si>
  <si>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</si>
  <si>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</si>
  <si>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</si>
  <si>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</si>
  <si>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</si>
  <si>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</si>
  <si>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</si>
  <si>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</si>
  <si>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</si>
  <si>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</si>
  <si>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</si>
  <si>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</si>
  <si>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</si>
  <si>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</si>
  <si>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</si>
  <si>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</si>
  <si>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</si>
  <si>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</si>
  <si>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</si>
  <si>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</si>
  <si>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</si>
  <si>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</si>
  <si>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</si>
  <si>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</si>
  <si>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</si>
  <si>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</si>
  <si>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</si>
  <si>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</si>
  <si>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</si>
  <si>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</si>
  <si>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</si>
  <si>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</si>
  <si>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</si>
  <si>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</si>
  <si>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</si>
  <si>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</si>
  <si>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</si>
  <si>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</si>
  <si>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</si>
  <si>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</si>
  <si>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</si>
  <si>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</si>
  <si>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</si>
  <si>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</si>
  <si>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</si>
  <si>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</si>
  <si>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</si>
  <si>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</si>
  <si>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</si>
  <si>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</si>
  <si>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</si>
  <si>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</si>
  <si>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</si>
  <si>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</si>
  <si>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</si>
  <si>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</si>
  <si>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</si>
  <si>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</si>
  <si>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</si>
  <si>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</si>
  <si>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</si>
  <si>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</si>
  <si>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</si>
  <si>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</si>
  <si>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</si>
  <si>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</si>
  <si>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</si>
  <si>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</si>
  <si>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</si>
  <si>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</si>
  <si>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</si>
  <si>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</si>
  <si>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</si>
  <si>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</si>
  <si>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</si>
  <si>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</si>
  <si>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</si>
  <si>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</si>
  <si>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</si>
  <si>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</si>
  <si>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</si>
  <si>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</si>
  <si>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</si>
  <si>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</si>
  <si>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</si>
  <si>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</si>
  <si>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</si>
  <si>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</si>
  <si>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</si>
  <si>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</si>
  <si>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</si>
  <si>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</si>
  <si>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</si>
  <si>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</si>
  <si>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</si>
  <si>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</si>
  <si>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</si>
  <si>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</si>
  <si>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</si>
  <si>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</si>
  <si>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</si>
  <si>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</si>
  <si>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</si>
  <si>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</si>
  <si>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</si>
  <si>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</si>
  <si>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</si>
  <si>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</si>
  <si>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</si>
  <si>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</si>
  <si>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</si>
  <si>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</si>
  <si>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</si>
  <si>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</si>
  <si>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</si>
  <si>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</si>
  <si>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</si>
  <si>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</si>
  <si>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</si>
  <si>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</si>
  <si>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</si>
  <si>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</si>
  <si>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</si>
  <si>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</si>
  <si>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</si>
  <si>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</si>
  <si>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</si>
  <si>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</si>
  <si>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</si>
  <si>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</si>
  <si>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</si>
  <si>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</si>
  <si>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</si>
  <si>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</si>
  <si>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</si>
  <si>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</si>
  <si>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</si>
  <si>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</si>
  <si>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</si>
  <si>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</si>
  <si>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</si>
  <si>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</si>
  <si>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</si>
  <si>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</si>
  <si>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</si>
  <si>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</si>
  <si>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</si>
  <si>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</si>
  <si>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</si>
  <si>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</si>
  <si>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</si>
  <si>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</si>
  <si>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</si>
  <si>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</si>
  <si>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</si>
  <si>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</si>
  <si>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</si>
  <si>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</si>
  <si>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</si>
  <si>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</si>
  <si>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</si>
  <si>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</si>
  <si>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</si>
  <si>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</si>
  <si>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</si>
  <si>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</si>
  <si>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</si>
  <si>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</si>
  <si>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</si>
  <si>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</si>
  <si>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</si>
  <si>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</si>
  <si>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</si>
  <si>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</si>
  <si>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</si>
  <si>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</si>
  <si>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</si>
  <si>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</si>
  <si>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</si>
  <si>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</si>
  <si>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</si>
  <si>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</si>
  <si>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</si>
  <si>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</si>
  <si>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</si>
  <si>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</si>
  <si>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</si>
  <si>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</si>
  <si>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</si>
  <si>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</si>
  <si>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</si>
  <si>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</si>
  <si>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</si>
  <si>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</si>
  <si>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</si>
  <si>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</si>
  <si>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</si>
  <si>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</si>
  <si>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</si>
  <si>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</si>
  <si>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</si>
  <si>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</si>
  <si>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</si>
  <si>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</si>
  <si>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</si>
  <si>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</si>
  <si>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</si>
  <si>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</si>
  <si>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</si>
  <si>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</si>
  <si>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</si>
  <si>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</si>
  <si>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</si>
  <si>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</si>
  <si>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</si>
  <si>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</si>
  <si>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</si>
  <si>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</si>
  <si>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</si>
  <si>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</si>
  <si>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</si>
  <si>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</si>
  <si>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</si>
  <si>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</si>
  <si>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</si>
  <si>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</si>
  <si>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</si>
  <si>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</si>
  <si>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</si>
  <si>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</si>
  <si>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</si>
  <si>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</si>
  <si>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</si>
  <si>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</si>
  <si>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</si>
  <si>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</si>
  <si>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</si>
  <si>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</si>
  <si>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</si>
  <si>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</si>
  <si>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</si>
  <si>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</si>
  <si>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</si>
  <si>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</si>
  <si>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</si>
  <si>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</si>
  <si>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</si>
  <si>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</si>
  <si>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</si>
  <si>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</si>
  <si>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</si>
  <si>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</si>
  <si>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</si>
  <si>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</si>
  <si>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</si>
  <si>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</si>
  <si>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</si>
  <si>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</si>
  <si>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</si>
  <si>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</si>
  <si>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</si>
  <si>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</si>
  <si>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</si>
  <si>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</si>
  <si>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</si>
  <si>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</si>
  <si>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</si>
  <si>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</si>
  <si>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</si>
  <si>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</si>
  <si>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</si>
  <si>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</si>
  <si>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</si>
  <si>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</si>
  <si>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</si>
  <si>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</si>
  <si>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</si>
  <si>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</si>
  <si>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</si>
  <si>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</si>
  <si>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</si>
  <si>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</si>
  <si>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</si>
  <si>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</si>
  <si>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</si>
  <si>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</si>
  <si>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</si>
  <si>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</si>
  <si>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</si>
  <si>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</si>
  <si>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</si>
  <si>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</si>
  <si>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</si>
  <si>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</si>
  <si>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</si>
  <si>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</si>
  <si>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</si>
  <si>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</si>
  <si>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</si>
  <si>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</si>
  <si>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</si>
  <si>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</si>
  <si>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</si>
  <si>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</si>
  <si>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</si>
  <si>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</si>
  <si>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</si>
  <si>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</si>
  <si>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</si>
  <si>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</si>
  <si>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</si>
  <si>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</si>
  <si>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</si>
  <si>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</si>
  <si>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</si>
  <si>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</si>
  <si>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</si>
  <si>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</si>
  <si>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</si>
  <si>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</si>
  <si>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</si>
  <si>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</si>
  <si>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</si>
  <si>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</si>
  <si>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</si>
  <si>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</si>
  <si>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</si>
  <si>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</si>
  <si>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</si>
  <si>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</si>
  <si>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</si>
  <si>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</si>
  <si>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</si>
  <si>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</si>
  <si>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</si>
  <si>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</si>
  <si>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</si>
  <si>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</si>
  <si>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</si>
  <si>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</si>
  <si>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</si>
  <si>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</si>
  <si>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</si>
  <si>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</si>
  <si>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</si>
  <si>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</si>
  <si>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</si>
  <si>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</si>
  <si>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</si>
  <si>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</si>
  <si>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</si>
  <si>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</si>
  <si>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</si>
  <si>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</si>
  <si>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</si>
  <si>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</si>
  <si>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</si>
  <si>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</si>
  <si>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</si>
  <si>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</si>
  <si>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</si>
  <si>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</si>
  <si>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</si>
  <si>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</si>
  <si>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</si>
  <si>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</si>
  <si>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</si>
  <si>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</si>
  <si>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</si>
  <si>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</si>
  <si>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</si>
  <si>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</si>
  <si>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</si>
  <si>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</si>
  <si>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</si>
  <si>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</si>
  <si>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</si>
  <si>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</si>
  <si>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</si>
  <si>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</si>
  <si>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</si>
  <si>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</si>
  <si>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</si>
  <si>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</si>
  <si>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</si>
  <si>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</si>
  <si>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</si>
  <si>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</si>
  <si>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</si>
  <si>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</si>
  <si>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</si>
  <si>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</si>
  <si>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</si>
  <si>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</si>
  <si>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</si>
  <si>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</si>
  <si>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</si>
  <si>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</si>
  <si>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</si>
  <si>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</si>
  <si>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</si>
  <si>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</si>
  <si>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</si>
  <si>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</si>
  <si>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</si>
  <si>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</si>
  <si>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</si>
  <si>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</si>
  <si>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</si>
  <si>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</si>
  <si>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</si>
  <si>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</si>
  <si>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</si>
  <si>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</si>
  <si>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</si>
  <si>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</si>
  <si>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</si>
  <si>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</si>
  <si>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</si>
  <si>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</si>
  <si>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</si>
  <si>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</si>
  <si>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</si>
  <si>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</si>
  <si>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</si>
  <si>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</si>
  <si>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</si>
  <si>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</si>
  <si>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</si>
  <si>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</si>
  <si>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</si>
  <si>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</si>
  <si>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</si>
  <si>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</si>
  <si>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</si>
  <si>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</si>
  <si>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</si>
  <si>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</si>
  <si>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</si>
  <si>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</si>
  <si>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</si>
  <si>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</si>
  <si>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</si>
  <si>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</si>
  <si>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</si>
  <si>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</si>
  <si>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</si>
  <si>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</si>
  <si>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</si>
  <si>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</si>
  <si>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</si>
  <si>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</si>
  <si>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</si>
  <si>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</si>
  <si>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</si>
  <si>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</si>
  <si>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</si>
  <si>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</si>
  <si>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</si>
  <si>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</si>
  <si>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</si>
  <si>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</si>
  <si>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</si>
  <si>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</si>
  <si>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</si>
  <si>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</si>
  <si>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</si>
  <si>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</si>
  <si>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</si>
  <si>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</si>
  <si>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</si>
  <si>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</si>
  <si>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</si>
  <si>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</si>
  <si>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</si>
  <si>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</si>
  <si>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</si>
  <si>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</si>
  <si>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</si>
  <si>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</si>
  <si>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</si>
  <si>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</si>
  <si>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</si>
  <si>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</si>
  <si>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</si>
  <si>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</si>
  <si>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</si>
  <si>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 xml:space="preserve"> Instituto Municipal de Vivienda de Dolores Hidalgo, Gto.</t>
  </si>
  <si>
    <t>31120M12V010000 DIRECCION GENERAL</t>
  </si>
  <si>
    <t>al 31 de Diciembre de 2023 y al 31 de Diciembre de 2024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</si>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</sst>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0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" fontId="0" fillId="0" borderId="0" xfId="0" applyNumberFormat="1"/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40" zoomScale="75" zoomScaleNormal="75" workbookViewId="0">
      <selection activeCell="E69" sqref="E69:E73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2" t="s">
        <v>0</v>
      </c>
      <c r="B1" s="163"/>
      <c r="C1" s="163"/>
      <c r="D1" s="163"/>
      <c r="E1" s="163"/>
      <c r="F1" s="164"/>
    </row>
    <row r="2" spans="1:6" ht="15" customHeight="1" x14ac:dyDescent="0.25">
      <c r="A2" s="165" t="s">
        <v>600</v>
      </c>
      <c r="B2" s="166"/>
      <c r="C2" s="166"/>
      <c r="D2" s="166"/>
      <c r="E2" s="166"/>
      <c r="F2" s="167"/>
    </row>
    <row r="3" spans="1:6" ht="15" customHeight="1" x14ac:dyDescent="0.25">
      <c r="A3" s="168" t="s">
        <v>1</v>
      </c>
      <c r="B3" s="169"/>
      <c r="C3" s="169"/>
      <c r="D3" s="169"/>
      <c r="E3" s="169"/>
      <c r="F3" s="170"/>
    </row>
    <row r="4" spans="1:6" ht="12.95" customHeight="1" x14ac:dyDescent="0.25">
      <c r="A4" s="168" t="s">
        <v>602</v>
      </c>
      <c r="B4" s="169"/>
      <c r="C4" s="169"/>
      <c r="D4" s="169"/>
      <c r="E4" s="169"/>
      <c r="F4" s="170"/>
    </row>
    <row r="5" spans="1:6" ht="12.95" customHeight="1" x14ac:dyDescent="0.25">
      <c r="A5" s="171" t="s">
        <v>2</v>
      </c>
      <c r="B5" s="172"/>
      <c r="C5" s="172"/>
      <c r="D5" s="172"/>
      <c r="E5" s="172"/>
      <c r="F5" s="173"/>
    </row>
    <row r="6" spans="1:6" ht="41.45" customHeight="1" x14ac:dyDescent="0.25">
      <c r="A6" s="40" t="s">
        <v>3</v>
      </c>
      <c r="B6" s="41" t="s">
        <v>594</v>
      </c>
      <c r="C6" s="1" t="s">
        <v>595</v>
      </c>
      <c r="D6" s="42" t="s">
        <v>4</v>
      </c>
      <c r="E6" s="41" t="s">
        <v>594</v>
      </c>
      <c r="F6" s="1" t="s">
        <v>595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1445015.2999999998</v>
      </c>
      <c r="C9" s="47">
        <f>SUM(C10:C16)</f>
        <v>5725313.0700000003</v>
      </c>
      <c r="D9" s="46" t="s">
        <v>10</v>
      </c>
      <c r="E9" s="47">
        <f>SUM(E10:E18)</f>
        <v>794558.01</v>
      </c>
      <c r="F9" s="47">
        <f>SUM(F10:F18)</f>
        <v>912707.89999999991</v>
      </c>
    </row>
    <row r="10" spans="1:6" x14ac:dyDescent="0.25">
      <c r="A10" s="48" t="s">
        <v>11</v>
      </c>
      <c r="B10" s="160">
        <v>368345.29</v>
      </c>
      <c r="C10" s="160">
        <v>368345.29</v>
      </c>
      <c r="D10" s="48" t="s">
        <v>12</v>
      </c>
      <c r="E10" s="160">
        <v>0</v>
      </c>
      <c r="F10" s="160">
        <v>0</v>
      </c>
    </row>
    <row r="11" spans="1:6" x14ac:dyDescent="0.25">
      <c r="A11" s="48" t="s">
        <v>13</v>
      </c>
      <c r="B11" s="160">
        <v>-1751181.87</v>
      </c>
      <c r="C11" s="160">
        <v>429115.9</v>
      </c>
      <c r="D11" s="48" t="s">
        <v>14</v>
      </c>
      <c r="E11" s="160">
        <v>192795.37</v>
      </c>
      <c r="F11" s="160">
        <v>189565.37</v>
      </c>
    </row>
    <row r="12" spans="1:6" x14ac:dyDescent="0.25">
      <c r="A12" s="48" t="s">
        <v>15</v>
      </c>
      <c r="B12" s="160">
        <v>0</v>
      </c>
      <c r="C12" s="160">
        <v>0</v>
      </c>
      <c r="D12" s="48" t="s">
        <v>16</v>
      </c>
      <c r="E12" s="160">
        <v>189819.78</v>
      </c>
      <c r="F12" s="160">
        <v>317391.07</v>
      </c>
    </row>
    <row r="13" spans="1:6" x14ac:dyDescent="0.25">
      <c r="A13" s="48" t="s">
        <v>17</v>
      </c>
      <c r="B13" s="160">
        <v>2827851.88</v>
      </c>
      <c r="C13" s="160">
        <v>4927851.88</v>
      </c>
      <c r="D13" s="48" t="s">
        <v>18</v>
      </c>
      <c r="E13" s="160">
        <v>0</v>
      </c>
      <c r="F13" s="160">
        <v>0</v>
      </c>
    </row>
    <row r="14" spans="1:6" x14ac:dyDescent="0.25">
      <c r="A14" s="48" t="s">
        <v>19</v>
      </c>
      <c r="B14" s="160">
        <v>0</v>
      </c>
      <c r="C14" s="160">
        <v>0</v>
      </c>
      <c r="D14" s="48" t="s">
        <v>20</v>
      </c>
      <c r="E14" s="160">
        <v>0</v>
      </c>
      <c r="F14" s="160">
        <v>0</v>
      </c>
    </row>
    <row r="15" spans="1:6" x14ac:dyDescent="0.25">
      <c r="A15" s="48" t="s">
        <v>21</v>
      </c>
      <c r="B15" s="160">
        <v>0</v>
      </c>
      <c r="C15" s="160">
        <v>0</v>
      </c>
      <c r="D15" s="48" t="s">
        <v>22</v>
      </c>
      <c r="E15" s="160">
        <v>0</v>
      </c>
      <c r="F15" s="160">
        <v>0</v>
      </c>
    </row>
    <row r="16" spans="1:6" x14ac:dyDescent="0.25">
      <c r="A16" s="48" t="s">
        <v>23</v>
      </c>
      <c r="B16" s="160">
        <v>0</v>
      </c>
      <c r="C16" s="160">
        <v>0</v>
      </c>
      <c r="D16" s="48" t="s">
        <v>24</v>
      </c>
      <c r="E16" s="160">
        <v>180074.67</v>
      </c>
      <c r="F16" s="160">
        <v>176009.26</v>
      </c>
    </row>
    <row r="17" spans="1:6" x14ac:dyDescent="0.25">
      <c r="A17" s="46" t="s">
        <v>25</v>
      </c>
      <c r="B17" s="47">
        <f>SUM(B18:B24)</f>
        <v>15391625.100000001</v>
      </c>
      <c r="C17" s="47">
        <f>SUM(C18:C24)</f>
        <v>16586125.170000002</v>
      </c>
      <c r="D17" s="48" t="s">
        <v>26</v>
      </c>
      <c r="E17" s="160">
        <v>0</v>
      </c>
      <c r="F17" s="160">
        <v>0</v>
      </c>
    </row>
    <row r="18" spans="1:6" x14ac:dyDescent="0.25">
      <c r="A18" s="48" t="s">
        <v>27</v>
      </c>
      <c r="B18" s="160">
        <v>0</v>
      </c>
      <c r="C18" s="47">
        <v>0</v>
      </c>
      <c r="D18" s="48" t="s">
        <v>28</v>
      </c>
      <c r="E18" s="160">
        <v>231868.19</v>
      </c>
      <c r="F18" s="160">
        <v>229742.2</v>
      </c>
    </row>
    <row r="19" spans="1:6" x14ac:dyDescent="0.25">
      <c r="A19" s="48" t="s">
        <v>29</v>
      </c>
      <c r="B19" s="160">
        <v>10274454.359999999</v>
      </c>
      <c r="C19" s="47">
        <v>11468954.43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60">
        <v>3972.88</v>
      </c>
      <c r="C20" s="47">
        <v>3972.88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160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160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160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160">
        <v>5113197.8600000003</v>
      </c>
      <c r="C24" s="47">
        <v>5113197.8600000003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133594.32</v>
      </c>
      <c r="C25" s="47">
        <f>SUM(C26:C30)</f>
        <v>133594.32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133594.32</v>
      </c>
      <c r="C29" s="47">
        <v>133594.32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14657.62</v>
      </c>
      <c r="C31" s="47">
        <f>SUM(C32:C36)</f>
        <v>14657.62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14657.62</v>
      </c>
      <c r="C32" s="47">
        <v>14657.62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16984892.340000004</v>
      </c>
      <c r="C47" s="4">
        <f>C9+C17+C25+C31+C37+C38+C41</f>
        <v>22459690.180000003</v>
      </c>
      <c r="D47" s="2" t="s">
        <v>84</v>
      </c>
      <c r="E47" s="4">
        <f>E9+E19+E23+E26+E27+E31+E38+E42</f>
        <v>794558.01</v>
      </c>
      <c r="F47" s="4">
        <f>F9+F19+F23+F26+F27+F31+F38+F42</f>
        <v>912707.89999999991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101732547.61</v>
      </c>
      <c r="C52" s="47">
        <v>101732547.61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1996241.07</v>
      </c>
      <c r="C53" s="47">
        <v>1988051.07</v>
      </c>
      <c r="D53" s="46" t="s">
        <v>94</v>
      </c>
      <c r="E53" s="47">
        <v>13966915.65</v>
      </c>
      <c r="F53" s="47">
        <v>15161415.720000001</v>
      </c>
    </row>
    <row r="54" spans="1:6" x14ac:dyDescent="0.25">
      <c r="A54" s="46" t="s">
        <v>95</v>
      </c>
      <c r="B54" s="47">
        <v>280303.8</v>
      </c>
      <c r="C54" s="47">
        <v>280303.8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-978652.05</v>
      </c>
      <c r="C55" s="47">
        <v>-867029.57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13966915.65</v>
      </c>
      <c r="F57" s="4">
        <f>SUM(F50:F55)</f>
        <v>15161415.720000001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14761473.66</v>
      </c>
      <c r="F59" s="4">
        <f>F47+F57</f>
        <v>16074123.620000001</v>
      </c>
    </row>
    <row r="60" spans="1:6" x14ac:dyDescent="0.25">
      <c r="A60" s="3" t="s">
        <v>104</v>
      </c>
      <c r="B60" s="4">
        <f>SUM(B50:B58)</f>
        <v>103030440.42999999</v>
      </c>
      <c r="C60" s="4">
        <f>SUM(C50:C58)</f>
        <v>103133872.91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120015332.77</v>
      </c>
      <c r="C62" s="4">
        <f>SUM(C47+C60)</f>
        <v>125593563.09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105253859.11</v>
      </c>
      <c r="F68" s="47">
        <f>SUM(F69:F73)</f>
        <v>109519439.47</v>
      </c>
    </row>
    <row r="69" spans="1:6" x14ac:dyDescent="0.25">
      <c r="A69" s="53"/>
      <c r="B69" s="45"/>
      <c r="C69" s="45"/>
      <c r="D69" s="46" t="s">
        <v>112</v>
      </c>
      <c r="E69" s="47">
        <v>-4265580.3600000003</v>
      </c>
      <c r="F69" s="47">
        <v>-428358.58</v>
      </c>
    </row>
    <row r="70" spans="1:6" x14ac:dyDescent="0.25">
      <c r="A70" s="53"/>
      <c r="B70" s="45"/>
      <c r="C70" s="45"/>
      <c r="D70" s="46" t="s">
        <v>113</v>
      </c>
      <c r="E70" s="47">
        <v>109519439.47</v>
      </c>
      <c r="F70" s="47">
        <v>109947798.05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105253859.11</v>
      </c>
      <c r="F79" s="4">
        <f>F63+F68+F75</f>
        <v>109519439.47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120015332.77</v>
      </c>
      <c r="F81" s="4">
        <f>F59+F79</f>
        <v>125593563.09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19:F45 B9:C9 E9:F9 C17:C62 B17 B25:B62" xr:uid="{C5CF0F0C-7F54-476B-B0B4-4B48A356C852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40" orientation="landscape" horizontalDpi="1200" verticalDpi="1200" r:id="rId1"/>
  <ignoredErrors>
    <ignoredError sqref="B9:C9 E9:F9 B48:C51 B33:C46 B47 B17:C17 B25:C25 B59:C62 E19:F49 F52 E57:F68 E74:F81 C56:C58 F50 F54:F56 F71:F73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B6" sqref="B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0" t="s">
        <v>447</v>
      </c>
      <c r="B1" s="163"/>
      <c r="C1" s="163"/>
      <c r="D1" s="163"/>
      <c r="E1" s="163"/>
      <c r="F1" s="163"/>
      <c r="G1" s="164"/>
    </row>
    <row r="2" spans="1:7" x14ac:dyDescent="0.25">
      <c r="A2" s="165" t="str">
        <f>'Formato 1'!A2</f>
        <v xml:space="preserve"> Instituto Municipal de Vivienda de Dolores Hidalgo, Gto.</v>
      </c>
      <c r="B2" s="166"/>
      <c r="C2" s="166"/>
      <c r="D2" s="166"/>
      <c r="E2" s="166"/>
      <c r="F2" s="166"/>
      <c r="G2" s="167"/>
    </row>
    <row r="3" spans="1:7" x14ac:dyDescent="0.25">
      <c r="A3" s="168" t="s">
        <v>448</v>
      </c>
      <c r="B3" s="169"/>
      <c r="C3" s="169"/>
      <c r="D3" s="169"/>
      <c r="E3" s="169"/>
      <c r="F3" s="169"/>
      <c r="G3" s="170"/>
    </row>
    <row r="4" spans="1:7" x14ac:dyDescent="0.25">
      <c r="A4" s="168" t="s">
        <v>2</v>
      </c>
      <c r="B4" s="169"/>
      <c r="C4" s="169"/>
      <c r="D4" s="169"/>
      <c r="E4" s="169"/>
      <c r="F4" s="169"/>
      <c r="G4" s="170"/>
    </row>
    <row r="5" spans="1:7" x14ac:dyDescent="0.25">
      <c r="A5" s="171" t="s">
        <v>449</v>
      </c>
      <c r="B5" s="172"/>
      <c r="C5" s="172"/>
      <c r="D5" s="172"/>
      <c r="E5" s="172"/>
      <c r="F5" s="172"/>
      <c r="G5" s="173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563</v>
      </c>
      <c r="B7" s="119">
        <f>SUM(B8:B19)</f>
        <v>14290607</v>
      </c>
      <c r="C7" s="119">
        <f t="shared" ref="C7:G7" si="0">SUM(C8:C19)</f>
        <v>14933684.314999999</v>
      </c>
      <c r="D7" s="119">
        <f t="shared" si="0"/>
        <v>15605700.109175</v>
      </c>
      <c r="E7" s="119">
        <f t="shared" si="0"/>
        <v>16307956.614087874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784056</v>
      </c>
      <c r="C12" s="75">
        <v>819338.5199999999</v>
      </c>
      <c r="D12" s="75">
        <v>856208.75339999981</v>
      </c>
      <c r="E12" s="75">
        <v>894738.14730299974</v>
      </c>
      <c r="F12" s="75">
        <v>0</v>
      </c>
      <c r="G12" s="75">
        <v>0</v>
      </c>
    </row>
    <row r="13" spans="1:7" x14ac:dyDescent="0.25">
      <c r="A13" s="58" t="s">
        <v>567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7506551</v>
      </c>
      <c r="C14" s="75">
        <v>7844345.7949999999</v>
      </c>
      <c r="D14" s="75">
        <v>8197341.3557749996</v>
      </c>
      <c r="E14" s="75">
        <v>8566221.716784874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6000000</v>
      </c>
      <c r="C17" s="75">
        <v>6270000</v>
      </c>
      <c r="D17" s="75">
        <v>6552150</v>
      </c>
      <c r="E17" s="75">
        <v>6846996.75</v>
      </c>
      <c r="F17" s="75">
        <v>0</v>
      </c>
      <c r="G17" s="75">
        <v>0</v>
      </c>
    </row>
    <row r="18" spans="1:7" x14ac:dyDescent="0.25">
      <c r="A18" s="58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578</v>
      </c>
      <c r="B20" s="75"/>
      <c r="C20" s="75"/>
      <c r="D20" s="75"/>
      <c r="E20" s="75"/>
      <c r="F20" s="75"/>
      <c r="G20" s="75"/>
    </row>
    <row r="21" spans="1:7" x14ac:dyDescent="0.25">
      <c r="A21" s="3" t="s">
        <v>571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578</v>
      </c>
      <c r="B27" s="76"/>
      <c r="C27" s="76"/>
      <c r="D27" s="76"/>
      <c r="E27" s="76"/>
      <c r="F27" s="76"/>
      <c r="G27" s="76"/>
    </row>
    <row r="28" spans="1:7" x14ac:dyDescent="0.25">
      <c r="A28" s="3" t="s">
        <v>575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577</v>
      </c>
      <c r="B31" s="119">
        <f>B21+B7+B28</f>
        <v>14290607</v>
      </c>
      <c r="C31" s="119">
        <f t="shared" ref="C31:G31" si="3">C21+C7+C28</f>
        <v>14933684.314999999</v>
      </c>
      <c r="D31" s="119">
        <f t="shared" si="3"/>
        <v>15605700.109175</v>
      </c>
      <c r="E31" s="119">
        <f t="shared" si="3"/>
        <v>16307956.614087874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1 B13:G13 F12:G12 B15:G16 F14:G14 B18:G31 F17:G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B24" sqref="B24:E24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0" t="s">
        <v>466</v>
      </c>
      <c r="B1" s="163"/>
      <c r="C1" s="163"/>
      <c r="D1" s="163"/>
      <c r="E1" s="163"/>
      <c r="F1" s="163"/>
      <c r="G1" s="164"/>
    </row>
    <row r="2" spans="1:7" x14ac:dyDescent="0.25">
      <c r="A2" s="165" t="str">
        <f>'Formato 1'!A2</f>
        <v xml:space="preserve"> Instituto Municipal de Vivienda de Dolores Hidalgo, Gto.</v>
      </c>
      <c r="B2" s="166"/>
      <c r="C2" s="166"/>
      <c r="D2" s="166"/>
      <c r="E2" s="166"/>
      <c r="F2" s="166"/>
      <c r="G2" s="167"/>
    </row>
    <row r="3" spans="1:7" x14ac:dyDescent="0.25">
      <c r="A3" s="168" t="s">
        <v>467</v>
      </c>
      <c r="B3" s="169"/>
      <c r="C3" s="169"/>
      <c r="D3" s="169"/>
      <c r="E3" s="169"/>
      <c r="F3" s="169"/>
      <c r="G3" s="170"/>
    </row>
    <row r="4" spans="1:7" x14ac:dyDescent="0.25">
      <c r="A4" s="168" t="s">
        <v>2</v>
      </c>
      <c r="B4" s="169"/>
      <c r="C4" s="169"/>
      <c r="D4" s="169"/>
      <c r="E4" s="169"/>
      <c r="F4" s="169"/>
      <c r="G4" s="170"/>
    </row>
    <row r="5" spans="1:7" x14ac:dyDescent="0.25">
      <c r="A5" s="171" t="s">
        <v>449</v>
      </c>
      <c r="B5" s="172"/>
      <c r="C5" s="172"/>
      <c r="D5" s="172"/>
      <c r="E5" s="172"/>
      <c r="F5" s="172"/>
      <c r="G5" s="173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469</v>
      </c>
      <c r="B7" s="119">
        <f t="shared" ref="B7:G7" si="0">SUM(B8:B16)</f>
        <v>8290607</v>
      </c>
      <c r="C7" s="119">
        <f t="shared" si="0"/>
        <v>8663684.3149999995</v>
      </c>
      <c r="D7" s="119">
        <f t="shared" si="0"/>
        <v>9053550.1091749985</v>
      </c>
      <c r="E7" s="119">
        <f t="shared" si="0"/>
        <v>9460959.8640878741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581</v>
      </c>
      <c r="B8" s="75">
        <v>6966915</v>
      </c>
      <c r="C8" s="75">
        <v>7280426.1749999998</v>
      </c>
      <c r="D8" s="75">
        <v>7608045.3528749989</v>
      </c>
      <c r="E8" s="75">
        <v>7950407.3937543733</v>
      </c>
      <c r="F8" s="75">
        <v>0</v>
      </c>
      <c r="G8" s="75">
        <v>0</v>
      </c>
    </row>
    <row r="9" spans="1:7" ht="15.75" customHeight="1" x14ac:dyDescent="0.25">
      <c r="A9" s="58" t="s">
        <v>582</v>
      </c>
      <c r="B9" s="75">
        <v>187340</v>
      </c>
      <c r="C9" s="75">
        <v>195770.3</v>
      </c>
      <c r="D9" s="75">
        <v>204579.96349999998</v>
      </c>
      <c r="E9" s="75">
        <v>213786.06185749997</v>
      </c>
      <c r="F9" s="75">
        <v>0</v>
      </c>
      <c r="G9" s="75">
        <v>0</v>
      </c>
    </row>
    <row r="10" spans="1:7" x14ac:dyDescent="0.25">
      <c r="A10" s="58" t="s">
        <v>472</v>
      </c>
      <c r="B10" s="75">
        <v>847283</v>
      </c>
      <c r="C10" s="75">
        <v>885410.73499999999</v>
      </c>
      <c r="D10" s="75">
        <v>925254.21807499987</v>
      </c>
      <c r="E10" s="75">
        <v>966890.65788837476</v>
      </c>
      <c r="F10" s="75">
        <v>0</v>
      </c>
      <c r="G10" s="75">
        <v>0</v>
      </c>
    </row>
    <row r="11" spans="1:7" x14ac:dyDescent="0.25">
      <c r="A11" s="58" t="s">
        <v>473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289069</v>
      </c>
      <c r="C14" s="75">
        <v>302077.10499999998</v>
      </c>
      <c r="D14" s="75">
        <v>315670.57472499995</v>
      </c>
      <c r="E14" s="75">
        <v>329875.75058762491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6000000</v>
      </c>
      <c r="C18" s="119">
        <f t="shared" ref="C18:G18" si="1">SUM(C19:C27)</f>
        <v>6270000</v>
      </c>
      <c r="D18" s="119">
        <f t="shared" si="1"/>
        <v>6552150</v>
      </c>
      <c r="E18" s="119">
        <f t="shared" si="1"/>
        <v>6846996.75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6000000</v>
      </c>
      <c r="C24" s="76">
        <v>6270000</v>
      </c>
      <c r="D24" s="76">
        <v>6552150</v>
      </c>
      <c r="E24" s="76">
        <v>6846996.75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14290607</v>
      </c>
      <c r="C29" s="119">
        <f t="shared" ref="C29:G29" si="2">C18+C7</f>
        <v>14933684.314999999</v>
      </c>
      <c r="D29" s="119">
        <f t="shared" si="2"/>
        <v>15605700.109174998</v>
      </c>
      <c r="E29" s="119">
        <f t="shared" si="2"/>
        <v>16307956.614087874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3 B29:G29 B11:G13 F8:G8 F9:G10 B15:G16 F14:G14 B25:G26 F24:G2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G11" sqref="G11:G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0" t="s">
        <v>482</v>
      </c>
      <c r="B1" s="163"/>
      <c r="C1" s="163"/>
      <c r="D1" s="163"/>
      <c r="E1" s="163"/>
      <c r="F1" s="163"/>
      <c r="G1" s="164"/>
    </row>
    <row r="2" spans="1:7" x14ac:dyDescent="0.25">
      <c r="A2" s="165" t="str">
        <f>'Formato 1'!A2</f>
        <v xml:space="preserve"> Instituto Municipal de Vivienda de Dolores Hidalgo, Gto.</v>
      </c>
      <c r="B2" s="166"/>
      <c r="C2" s="166"/>
      <c r="D2" s="166"/>
      <c r="E2" s="166"/>
      <c r="F2" s="166"/>
      <c r="G2" s="167"/>
    </row>
    <row r="3" spans="1:7" x14ac:dyDescent="0.25">
      <c r="A3" s="168" t="s">
        <v>483</v>
      </c>
      <c r="B3" s="169"/>
      <c r="C3" s="169"/>
      <c r="D3" s="169"/>
      <c r="E3" s="169"/>
      <c r="F3" s="169"/>
      <c r="G3" s="170"/>
    </row>
    <row r="4" spans="1:7" x14ac:dyDescent="0.25">
      <c r="A4" s="168" t="s">
        <v>2</v>
      </c>
      <c r="B4" s="169"/>
      <c r="C4" s="169"/>
      <c r="D4" s="169"/>
      <c r="E4" s="169"/>
      <c r="F4" s="169"/>
      <c r="G4" s="170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452</v>
      </c>
      <c r="B6" s="119">
        <f>SUM(B8:B19)</f>
        <v>0</v>
      </c>
      <c r="C6" s="119">
        <f t="shared" ref="C6:G6" si="0">SUM(C8:C19)</f>
        <v>0</v>
      </c>
      <c r="D6" s="119">
        <f t="shared" si="0"/>
        <v>0</v>
      </c>
      <c r="E6" s="119">
        <f t="shared" si="0"/>
        <v>0</v>
      </c>
      <c r="F6" s="119">
        <f t="shared" si="0"/>
        <v>5817752.8600000003</v>
      </c>
      <c r="G6" s="119">
        <f t="shared" si="0"/>
        <v>1961078.8900000001</v>
      </c>
    </row>
    <row r="7" spans="1:7" x14ac:dyDescent="0.25">
      <c r="A7" s="58" t="s">
        <v>564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566</v>
      </c>
      <c r="B11" s="75">
        <v>0</v>
      </c>
      <c r="C11" s="75">
        <v>0</v>
      </c>
      <c r="D11" s="75">
        <v>0</v>
      </c>
      <c r="E11" s="75">
        <v>0</v>
      </c>
      <c r="F11" s="75">
        <v>1825072.82</v>
      </c>
      <c r="G11" s="75">
        <v>766826.14</v>
      </c>
    </row>
    <row r="12" spans="1:7" x14ac:dyDescent="0.25">
      <c r="A12" s="58" t="s">
        <v>567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3992680.04</v>
      </c>
      <c r="G13" s="75">
        <v>1194252.75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5817752.8600000003</v>
      </c>
      <c r="G30" s="119">
        <f t="shared" si="3"/>
        <v>1961078.8900000001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592</v>
      </c>
    </row>
    <row r="39" spans="1:7" x14ac:dyDescent="0.25">
      <c r="A39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0 B12:E12 B11:E11 B14:G15 B13:E13 B17:G30 B16:F16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G7" sqref="G7:G1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0" t="s">
        <v>507</v>
      </c>
      <c r="B1" s="163"/>
      <c r="C1" s="163"/>
      <c r="D1" s="163"/>
      <c r="E1" s="163"/>
      <c r="F1" s="163"/>
      <c r="G1" s="164"/>
    </row>
    <row r="2" spans="1:7" x14ac:dyDescent="0.25">
      <c r="A2" s="165" t="str">
        <f>'Formato 1'!A2</f>
        <v xml:space="preserve"> Instituto Municipal de Vivienda de Dolores Hidalgo, Gto.</v>
      </c>
      <c r="B2" s="166"/>
      <c r="C2" s="166"/>
      <c r="D2" s="166"/>
      <c r="E2" s="166"/>
      <c r="F2" s="166"/>
      <c r="G2" s="167"/>
    </row>
    <row r="3" spans="1:7" x14ac:dyDescent="0.25">
      <c r="A3" s="168" t="s">
        <v>508</v>
      </c>
      <c r="B3" s="169"/>
      <c r="C3" s="169"/>
      <c r="D3" s="169"/>
      <c r="E3" s="169"/>
      <c r="F3" s="169"/>
      <c r="G3" s="170"/>
    </row>
    <row r="4" spans="1:7" x14ac:dyDescent="0.25">
      <c r="A4" s="168" t="s">
        <v>2</v>
      </c>
      <c r="B4" s="169"/>
      <c r="C4" s="169"/>
      <c r="D4" s="169"/>
      <c r="E4" s="169"/>
      <c r="F4" s="169"/>
      <c r="G4" s="170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469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-7132272.6999999993</v>
      </c>
      <c r="G6" s="119">
        <f t="shared" si="0"/>
        <v>-6123226.7700000005</v>
      </c>
    </row>
    <row r="7" spans="1:7" x14ac:dyDescent="0.25">
      <c r="A7" s="58" t="s">
        <v>581</v>
      </c>
      <c r="B7" s="75">
        <v>0</v>
      </c>
      <c r="C7" s="75">
        <v>0</v>
      </c>
      <c r="D7" s="75">
        <v>0</v>
      </c>
      <c r="E7" s="75">
        <v>0</v>
      </c>
      <c r="F7" s="75">
        <v>-2501685.44</v>
      </c>
      <c r="G7" s="75">
        <v>-4720289.32</v>
      </c>
    </row>
    <row r="8" spans="1:7" ht="15.75" customHeight="1" x14ac:dyDescent="0.25">
      <c r="A8" s="58" t="s">
        <v>582</v>
      </c>
      <c r="B8" s="75">
        <v>0</v>
      </c>
      <c r="C8" s="75">
        <v>0</v>
      </c>
      <c r="D8" s="75">
        <v>0</v>
      </c>
      <c r="E8" s="75">
        <v>0</v>
      </c>
      <c r="F8" s="75">
        <v>-107212.82</v>
      </c>
      <c r="G8" s="75">
        <v>-170413.67</v>
      </c>
    </row>
    <row r="9" spans="1:7" x14ac:dyDescent="0.25">
      <c r="A9" s="58" t="s">
        <v>472</v>
      </c>
      <c r="B9" s="75">
        <v>0</v>
      </c>
      <c r="C9" s="75">
        <v>0</v>
      </c>
      <c r="D9" s="75">
        <v>0</v>
      </c>
      <c r="E9" s="75">
        <v>0</v>
      </c>
      <c r="F9" s="75">
        <v>-1023374.44</v>
      </c>
      <c r="G9" s="75">
        <v>-1224333.78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583</v>
      </c>
      <c r="B11" s="75">
        <v>0</v>
      </c>
      <c r="C11" s="75">
        <v>0</v>
      </c>
      <c r="D11" s="75">
        <v>0</v>
      </c>
      <c r="E11" s="75">
        <v>0</v>
      </c>
      <c r="F11" s="75">
        <v>-3500000</v>
      </c>
      <c r="G11" s="75">
        <v>-8190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-7132272.6999999993</v>
      </c>
      <c r="G28" s="119">
        <f t="shared" si="2"/>
        <v>-6123226.7700000005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590</v>
      </c>
    </row>
    <row r="32" spans="1:7" x14ac:dyDescent="0.25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28 B7:E15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abSelected="1" topLeftCell="A58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80" t="s">
        <v>511</v>
      </c>
      <c r="B1" s="163"/>
      <c r="C1" s="163"/>
      <c r="D1" s="163"/>
      <c r="E1" s="163"/>
      <c r="F1" s="163"/>
    </row>
    <row r="2" spans="1:6" x14ac:dyDescent="0.25">
      <c r="A2" s="165" t="str">
        <f>'Formato 1'!A2</f>
        <v xml:space="preserve"> Instituto Municipal de Vivienda de Dolores Hidalgo, Gto.</v>
      </c>
      <c r="B2" s="166"/>
      <c r="C2" s="166"/>
      <c r="D2" s="166"/>
      <c r="E2" s="166"/>
      <c r="F2" s="167"/>
    </row>
    <row r="3" spans="1:6" x14ac:dyDescent="0.25">
      <c r="A3" s="168" t="s">
        <v>512</v>
      </c>
      <c r="B3" s="169"/>
      <c r="C3" s="169"/>
      <c r="D3" s="169"/>
      <c r="E3" s="169"/>
      <c r="F3" s="170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8" t="s">
        <v>447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 xml:space="preserve"> Instituto Municipal de Vivienda de Dolores Hidalgo, Gto.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86" t="s">
        <v>450</v>
      </c>
      <c r="B6" s="36">
        <v>2022</v>
      </c>
      <c r="C6" s="186">
        <f>+B6+1</f>
        <v>2023</v>
      </c>
      <c r="D6" s="186">
        <f>+C6+1</f>
        <v>2024</v>
      </c>
      <c r="E6" s="186">
        <f>+D6+1</f>
        <v>2025</v>
      </c>
      <c r="F6" s="186">
        <f>+E6+1</f>
        <v>2026</v>
      </c>
      <c r="G6" s="186">
        <f>+F6+1</f>
        <v>2027</v>
      </c>
    </row>
    <row r="7" spans="1:7" ht="83.25" customHeight="1" x14ac:dyDescent="0.25">
      <c r="A7" s="187"/>
      <c r="B7" s="70" t="s">
        <v>451</v>
      </c>
      <c r="C7" s="187"/>
      <c r="D7" s="187"/>
      <c r="E7" s="187"/>
      <c r="F7" s="187"/>
      <c r="G7" s="187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9" t="s">
        <v>466</v>
      </c>
      <c r="B1" s="189"/>
      <c r="C1" s="189"/>
      <c r="D1" s="189"/>
      <c r="E1" s="189"/>
      <c r="F1" s="189"/>
      <c r="G1" s="189"/>
    </row>
    <row r="2" spans="1:7" x14ac:dyDescent="0.25">
      <c r="A2" s="128" t="str">
        <f>'Formato 1'!A2</f>
        <v xml:space="preserve"> Instituto Municipal de Vivienda de Dolores Hidalgo,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90" t="s">
        <v>468</v>
      </c>
      <c r="B6" s="36">
        <v>2022</v>
      </c>
      <c r="C6" s="186">
        <f>+B6+1</f>
        <v>2023</v>
      </c>
      <c r="D6" s="186">
        <f>+C6+1</f>
        <v>2024</v>
      </c>
      <c r="E6" s="186">
        <f>+D6+1</f>
        <v>2025</v>
      </c>
      <c r="F6" s="186">
        <f>+E6+1</f>
        <v>2026</v>
      </c>
      <c r="G6" s="186">
        <f>+F6+1</f>
        <v>2027</v>
      </c>
    </row>
    <row r="7" spans="1:7" ht="57.75" customHeight="1" x14ac:dyDescent="0.25">
      <c r="A7" s="191"/>
      <c r="B7" s="37" t="s">
        <v>451</v>
      </c>
      <c r="C7" s="187"/>
      <c r="D7" s="187"/>
      <c r="E7" s="187"/>
      <c r="F7" s="187"/>
      <c r="G7" s="187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9" t="s">
        <v>482</v>
      </c>
      <c r="B1" s="189"/>
      <c r="C1" s="189"/>
      <c r="D1" s="189"/>
      <c r="E1" s="189"/>
      <c r="F1" s="189"/>
      <c r="G1" s="189"/>
    </row>
    <row r="2" spans="1:7" x14ac:dyDescent="0.25">
      <c r="A2" s="128" t="str">
        <f>'Formato 1'!A2</f>
        <v xml:space="preserve"> Instituto Municipal de Vivienda de Dolores Hidalgo,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3" t="s">
        <v>450</v>
      </c>
      <c r="B5" s="194">
        <v>2017</v>
      </c>
      <c r="C5" s="194">
        <f>+B5+1</f>
        <v>2018</v>
      </c>
      <c r="D5" s="194">
        <f>+C5+1</f>
        <v>2019</v>
      </c>
      <c r="E5" s="194">
        <f>+D5+1</f>
        <v>2020</v>
      </c>
      <c r="F5" s="194">
        <f>+E5+1</f>
        <v>2021</v>
      </c>
      <c r="G5" s="36">
        <f>+F5+1</f>
        <v>2022</v>
      </c>
    </row>
    <row r="6" spans="1:7" ht="32.25" x14ac:dyDescent="0.25">
      <c r="A6" s="179"/>
      <c r="B6" s="195"/>
      <c r="C6" s="195"/>
      <c r="D6" s="195"/>
      <c r="E6" s="195"/>
      <c r="F6" s="195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2" t="s">
        <v>505</v>
      </c>
      <c r="B39" s="192"/>
      <c r="C39" s="192"/>
      <c r="D39" s="192"/>
      <c r="E39" s="192"/>
      <c r="F39" s="192"/>
      <c r="G39" s="192"/>
    </row>
    <row r="40" spans="1:7" x14ac:dyDescent="0.25">
      <c r="A40" s="192" t="s">
        <v>506</v>
      </c>
      <c r="B40" s="192"/>
      <c r="C40" s="192"/>
      <c r="D40" s="192"/>
      <c r="E40" s="192"/>
      <c r="F40" s="192"/>
      <c r="G40" s="19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9" t="s">
        <v>507</v>
      </c>
      <c r="B1" s="189"/>
      <c r="C1" s="189"/>
      <c r="D1" s="189"/>
      <c r="E1" s="189"/>
      <c r="F1" s="189"/>
      <c r="G1" s="189"/>
    </row>
    <row r="2" spans="1:7" x14ac:dyDescent="0.25">
      <c r="A2" s="128" t="str">
        <f>'Formato 1'!A2</f>
        <v xml:space="preserve"> Instituto Municipal de Vivienda de Dolores Hidalgo,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6" t="s">
        <v>468</v>
      </c>
      <c r="B5" s="194">
        <v>2017</v>
      </c>
      <c r="C5" s="194">
        <f>+B5+1</f>
        <v>2018</v>
      </c>
      <c r="D5" s="194">
        <f>+C5+1</f>
        <v>2019</v>
      </c>
      <c r="E5" s="194">
        <f>+D5+1</f>
        <v>2020</v>
      </c>
      <c r="F5" s="194">
        <f>+E5+1</f>
        <v>2021</v>
      </c>
      <c r="G5" s="36">
        <v>2022</v>
      </c>
    </row>
    <row r="6" spans="1:7" ht="48.75" customHeight="1" x14ac:dyDescent="0.25">
      <c r="A6" s="197"/>
      <c r="B6" s="195"/>
      <c r="C6" s="195"/>
      <c r="D6" s="195"/>
      <c r="E6" s="195"/>
      <c r="F6" s="195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2" t="s">
        <v>505</v>
      </c>
      <c r="B32" s="192"/>
      <c r="C32" s="192"/>
      <c r="D32" s="192"/>
      <c r="E32" s="192"/>
      <c r="F32" s="192"/>
      <c r="G32" s="192"/>
    </row>
    <row r="33" spans="1:7" x14ac:dyDescent="0.25">
      <c r="A33" s="192" t="s">
        <v>506</v>
      </c>
      <c r="B33" s="192"/>
      <c r="C33" s="192"/>
      <c r="D33" s="192"/>
      <c r="E33" s="192"/>
      <c r="F33" s="192"/>
      <c r="G33" s="19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8" t="s">
        <v>511</v>
      </c>
      <c r="B1" s="198"/>
      <c r="C1" s="198"/>
      <c r="D1" s="198"/>
      <c r="E1" s="198"/>
      <c r="F1" s="198"/>
    </row>
    <row r="2" spans="1:6" ht="20.100000000000001" customHeight="1" x14ac:dyDescent="0.25">
      <c r="A2" s="110" t="str">
        <f>'Formato 1'!A2</f>
        <v xml:space="preserve"> Instituto Municipal de Vivienda de Dolores Hidalgo, Gto.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F18" sqref="F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2" t="s">
        <v>122</v>
      </c>
      <c r="B1" s="163"/>
      <c r="C1" s="163"/>
      <c r="D1" s="163"/>
      <c r="E1" s="163"/>
      <c r="F1" s="163"/>
      <c r="G1" s="163"/>
      <c r="H1" s="164"/>
    </row>
    <row r="2" spans="1:8" x14ac:dyDescent="0.25">
      <c r="A2" s="110" t="str">
        <f>'Formato 1'!A2</f>
        <v xml:space="preserve"> Instituto Municipal de Vivienda de Dolores Hidalgo, Gto.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Diciembre de 2024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16074123.619999999</v>
      </c>
      <c r="C18" s="108"/>
      <c r="D18" s="108"/>
      <c r="E18" s="108"/>
      <c r="F18" s="4">
        <v>14761473.66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16074123.619999999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14761473.66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74" t="s">
        <v>151</v>
      </c>
      <c r="B33" s="174"/>
      <c r="C33" s="174"/>
      <c r="D33" s="174"/>
      <c r="E33" s="174"/>
      <c r="F33" s="174"/>
      <c r="G33" s="174"/>
      <c r="H33" s="174"/>
    </row>
    <row r="34" spans="1:8" ht="14.45" customHeight="1" x14ac:dyDescent="0.25">
      <c r="A34" s="174"/>
      <c r="B34" s="174"/>
      <c r="C34" s="174"/>
      <c r="D34" s="174"/>
      <c r="E34" s="174"/>
      <c r="F34" s="174"/>
      <c r="G34" s="174"/>
      <c r="H34" s="174"/>
    </row>
    <row r="35" spans="1:8" ht="14.45" customHeight="1" x14ac:dyDescent="0.25">
      <c r="A35" s="174"/>
      <c r="B35" s="174"/>
      <c r="C35" s="174"/>
      <c r="D35" s="174"/>
      <c r="E35" s="174"/>
      <c r="F35" s="174"/>
      <c r="G35" s="174"/>
      <c r="H35" s="174"/>
    </row>
    <row r="36" spans="1:8" ht="14.45" customHeight="1" x14ac:dyDescent="0.25">
      <c r="A36" s="174"/>
      <c r="B36" s="174"/>
      <c r="C36" s="174"/>
      <c r="D36" s="174"/>
      <c r="E36" s="174"/>
      <c r="F36" s="174"/>
      <c r="G36" s="174"/>
      <c r="H36" s="174"/>
    </row>
    <row r="37" spans="1:8" ht="14.45" customHeight="1" x14ac:dyDescent="0.25">
      <c r="A37" s="174"/>
      <c r="B37" s="174"/>
      <c r="C37" s="174"/>
      <c r="D37" s="174"/>
      <c r="E37" s="174"/>
      <c r="F37" s="174"/>
      <c r="G37" s="174"/>
      <c r="H37" s="174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2" t="s">
        <v>162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1" x14ac:dyDescent="0.25">
      <c r="A2" s="110" t="str">
        <f>'Formato 1'!A2</f>
        <v xml:space="preserve"> Instituto Municipal de Vivienda de Dolores Hidalgo,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603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597</v>
      </c>
      <c r="J6" s="1" t="s">
        <v>598</v>
      </c>
      <c r="K6" s="1" t="s">
        <v>599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46" zoomScale="75" zoomScaleNormal="75" workbookViewId="0">
      <selection activeCell="C14" sqref="C14:D1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2" t="s">
        <v>183</v>
      </c>
      <c r="B1" s="163"/>
      <c r="C1" s="163"/>
      <c r="D1" s="164"/>
    </row>
    <row r="2" spans="1:4" x14ac:dyDescent="0.25">
      <c r="A2" s="110" t="str">
        <f>'Formato 1'!A2</f>
        <v xml:space="preserve"> Instituto Municipal de Vivienda de Dolores Hidalgo, Gto.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Diciembre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14290607</v>
      </c>
      <c r="C8" s="14">
        <f>SUM(C9:C11)</f>
        <v>1961078.89</v>
      </c>
      <c r="D8" s="14">
        <f>SUM(D9:D11)</f>
        <v>1961078.89</v>
      </c>
    </row>
    <row r="9" spans="1:4" x14ac:dyDescent="0.25">
      <c r="A9" s="58" t="s">
        <v>189</v>
      </c>
      <c r="B9" s="94">
        <v>14290607</v>
      </c>
      <c r="C9" s="94">
        <v>1961078.89</v>
      </c>
      <c r="D9" s="94">
        <v>1961078.89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v>0</v>
      </c>
      <c r="C11" s="94">
        <v>0</v>
      </c>
      <c r="D11" s="94"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14290607</v>
      </c>
      <c r="C13" s="14">
        <f>C14+C15</f>
        <v>6123226.7699999996</v>
      </c>
      <c r="D13" s="14">
        <f>D14+D15</f>
        <v>6100804.4900000002</v>
      </c>
    </row>
    <row r="14" spans="1:4" x14ac:dyDescent="0.25">
      <c r="A14" s="58" t="s">
        <v>193</v>
      </c>
      <c r="B14" s="94">
        <v>14290607</v>
      </c>
      <c r="C14" s="94">
        <v>6123226.7699999996</v>
      </c>
      <c r="D14" s="94">
        <v>6100804.4900000002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-4162147.88</v>
      </c>
      <c r="D21" s="14">
        <f>D8-D13+D17</f>
        <v>-4139725.6000000006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-4162147.88</v>
      </c>
      <c r="D23" s="14">
        <f>D21-D11</f>
        <v>-4139725.6000000006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-4162147.88</v>
      </c>
      <c r="D25" s="14">
        <f>D23-D17</f>
        <v>-4139725.6000000006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-4162147.88</v>
      </c>
      <c r="D33" s="4">
        <f>D25+D29</f>
        <v>-4139725.6000000006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14290607</v>
      </c>
      <c r="C48" s="96">
        <f>C9</f>
        <v>1961078.89</v>
      </c>
      <c r="D48" s="96">
        <f>D9</f>
        <v>1961078.89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14290607</v>
      </c>
      <c r="C53" s="47">
        <f>C14</f>
        <v>6123226.7699999996</v>
      </c>
      <c r="D53" s="47">
        <f>D14</f>
        <v>6100804.4900000002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-4162147.88</v>
      </c>
      <c r="D57" s="4">
        <f>D48+D49-D53+D55</f>
        <v>-4139725.6000000006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-4162147.88</v>
      </c>
      <c r="D59" s="4">
        <f>D57-D49</f>
        <v>-4139725.6000000006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5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46" zoomScale="75" zoomScaleNormal="75" workbookViewId="0">
      <selection activeCell="E13" sqref="E13:F1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2" t="s">
        <v>224</v>
      </c>
      <c r="B1" s="163"/>
      <c r="C1" s="163"/>
      <c r="D1" s="163"/>
      <c r="E1" s="163"/>
      <c r="F1" s="163"/>
      <c r="G1" s="164"/>
    </row>
    <row r="2" spans="1:7" x14ac:dyDescent="0.25">
      <c r="A2" s="110" t="str">
        <f>'Formato 1'!A2</f>
        <v xml:space="preserve"> Instituto Municipal de Vivienda de Dolores Hidalgo,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75" t="s">
        <v>226</v>
      </c>
      <c r="B6" s="177" t="s">
        <v>227</v>
      </c>
      <c r="C6" s="177"/>
      <c r="D6" s="177"/>
      <c r="E6" s="177"/>
      <c r="F6" s="177"/>
      <c r="G6" s="177" t="s">
        <v>228</v>
      </c>
    </row>
    <row r="7" spans="1:7" ht="30" x14ac:dyDescent="0.25">
      <c r="A7" s="176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77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784056</v>
      </c>
      <c r="C13" s="47">
        <v>0</v>
      </c>
      <c r="D13" s="47">
        <v>784056</v>
      </c>
      <c r="E13" s="47">
        <v>766826.14</v>
      </c>
      <c r="F13" s="47">
        <v>766826.14</v>
      </c>
      <c r="G13" s="47">
        <f t="shared" si="0"/>
        <v>-17229.859999999986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7506551</v>
      </c>
      <c r="C15" s="47">
        <v>0</v>
      </c>
      <c r="D15" s="47">
        <v>7506551</v>
      </c>
      <c r="E15" s="47">
        <v>1194252.75</v>
      </c>
      <c r="F15" s="47">
        <v>1194252.75</v>
      </c>
      <c r="G15" s="47">
        <f t="shared" si="0"/>
        <v>-6312298.25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161">
        <v>6000000</v>
      </c>
      <c r="C34" s="47">
        <v>0</v>
      </c>
      <c r="D34" s="47">
        <v>6000000</v>
      </c>
      <c r="E34" s="47">
        <v>0</v>
      </c>
      <c r="F34" s="47">
        <v>0</v>
      </c>
      <c r="G34" s="47">
        <f t="shared" si="4"/>
        <v>-6000000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14290607</v>
      </c>
      <c r="C41" s="4">
        <f t="shared" si="7"/>
        <v>0</v>
      </c>
      <c r="D41" s="4">
        <f t="shared" si="7"/>
        <v>14290607</v>
      </c>
      <c r="E41" s="4">
        <f t="shared" si="7"/>
        <v>1961078.8900000001</v>
      </c>
      <c r="F41" s="4">
        <f t="shared" si="7"/>
        <v>1961078.8900000001</v>
      </c>
      <c r="G41" s="4">
        <f t="shared" si="7"/>
        <v>-12329528.109999999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14290607</v>
      </c>
      <c r="C70" s="4">
        <f t="shared" si="16"/>
        <v>0</v>
      </c>
      <c r="D70" s="4">
        <f t="shared" si="16"/>
        <v>14290607</v>
      </c>
      <c r="E70" s="4">
        <f t="shared" si="16"/>
        <v>1961078.8900000001</v>
      </c>
      <c r="F70" s="4">
        <f t="shared" si="16"/>
        <v>1961078.8900000001</v>
      </c>
      <c r="G70" s="4">
        <f t="shared" si="16"/>
        <v>-12329528.109999999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 C34 E34:F34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3"/>
  <sheetViews>
    <sheetView showGridLines="0" zoomScale="75" zoomScaleNormal="75" workbookViewId="0">
      <selection activeCell="B162" sqref="B162:G16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80" t="s">
        <v>295</v>
      </c>
      <c r="B1" s="163"/>
      <c r="C1" s="163"/>
      <c r="D1" s="163"/>
      <c r="E1" s="163"/>
      <c r="F1" s="163"/>
      <c r="G1" s="164"/>
    </row>
    <row r="2" spans="1:7" x14ac:dyDescent="0.25">
      <c r="A2" s="125" t="str">
        <f>'Formato 1'!A2</f>
        <v xml:space="preserve"> Instituto Municipal de Vivienda de Dolores Hidalgo, Gto.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78" t="s">
        <v>4</v>
      </c>
      <c r="B7" s="178" t="s">
        <v>298</v>
      </c>
      <c r="C7" s="178"/>
      <c r="D7" s="178"/>
      <c r="E7" s="178"/>
      <c r="F7" s="178"/>
      <c r="G7" s="179" t="s">
        <v>299</v>
      </c>
    </row>
    <row r="8" spans="1:7" ht="30" x14ac:dyDescent="0.25">
      <c r="A8" s="178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78"/>
    </row>
    <row r="9" spans="1:7" x14ac:dyDescent="0.25">
      <c r="A9" s="27" t="s">
        <v>304</v>
      </c>
      <c r="B9" s="83">
        <f>SUM(B10,B18,B28,B38,B48,B58,B62,B71,B75)</f>
        <v>14290607</v>
      </c>
      <c r="C9" s="83">
        <f t="shared" ref="B9:G9" si="0">SUM(C10,C18,C28,C38,C48,C58,C62,C71,C75)</f>
        <v>2.9103830456733704E-11</v>
      </c>
      <c r="D9" s="83">
        <f t="shared" si="0"/>
        <v>14290606.999999998</v>
      </c>
      <c r="E9" s="83">
        <f t="shared" si="0"/>
        <v>6123226.7699999996</v>
      </c>
      <c r="F9" s="83">
        <f t="shared" si="0"/>
        <v>6100804.4900000002</v>
      </c>
      <c r="G9" s="83">
        <f t="shared" si="0"/>
        <v>8167380.2299999995</v>
      </c>
    </row>
    <row r="10" spans="1:7" x14ac:dyDescent="0.25">
      <c r="A10" s="84" t="s">
        <v>305</v>
      </c>
      <c r="B10" s="83">
        <f t="shared" ref="B10:G10" si="1">SUM(B11:B17)</f>
        <v>6966915</v>
      </c>
      <c r="C10" s="83">
        <v>-708615.9</v>
      </c>
      <c r="D10" s="83">
        <v>6258299.0999999996</v>
      </c>
      <c r="E10" s="83">
        <v>4720289.32</v>
      </c>
      <c r="F10" s="83">
        <v>4718049.04</v>
      </c>
      <c r="G10" s="83">
        <f>SUM(G11:G17)</f>
        <v>1538009.7799999998</v>
      </c>
    </row>
    <row r="11" spans="1:7" x14ac:dyDescent="0.25">
      <c r="A11" s="85" t="s">
        <v>306</v>
      </c>
      <c r="B11" s="75">
        <v>4167192</v>
      </c>
      <c r="C11" s="75">
        <v>-388910.71</v>
      </c>
      <c r="D11" s="75">
        <v>3778281.29</v>
      </c>
      <c r="E11" s="75">
        <v>2802258.89</v>
      </c>
      <c r="F11" s="75">
        <v>2802258.89</v>
      </c>
      <c r="G11" s="75">
        <f>D11-E11</f>
        <v>976022.39999999991</v>
      </c>
    </row>
    <row r="12" spans="1:7" x14ac:dyDescent="0.25">
      <c r="A12" s="85" t="s">
        <v>307</v>
      </c>
      <c r="B12" s="75">
        <v>725976</v>
      </c>
      <c r="C12" s="75">
        <v>0</v>
      </c>
      <c r="D12" s="75">
        <v>725976</v>
      </c>
      <c r="E12" s="75">
        <v>680504.77</v>
      </c>
      <c r="F12" s="75">
        <v>680504.77</v>
      </c>
      <c r="G12" s="75">
        <f t="shared" ref="G12:G17" si="2">D12-E12</f>
        <v>45471.229999999981</v>
      </c>
    </row>
    <row r="13" spans="1:7" x14ac:dyDescent="0.25">
      <c r="A13" s="85" t="s">
        <v>308</v>
      </c>
      <c r="B13" s="75">
        <v>586206</v>
      </c>
      <c r="C13" s="75">
        <v>0</v>
      </c>
      <c r="D13" s="75">
        <v>750700</v>
      </c>
      <c r="E13" s="75">
        <v>545045.48</v>
      </c>
      <c r="F13" s="75">
        <v>545045.48</v>
      </c>
      <c r="G13" s="75">
        <f t="shared" si="2"/>
        <v>205654.52000000002</v>
      </c>
    </row>
    <row r="14" spans="1:7" x14ac:dyDescent="0.25">
      <c r="A14" s="85" t="s">
        <v>309</v>
      </c>
      <c r="B14" s="75">
        <v>427131</v>
      </c>
      <c r="C14" s="75">
        <v>164494</v>
      </c>
      <c r="D14" s="75">
        <v>427131</v>
      </c>
      <c r="E14" s="75">
        <v>262318.82</v>
      </c>
      <c r="F14" s="75">
        <v>260078.54</v>
      </c>
      <c r="G14" s="75">
        <f t="shared" si="2"/>
        <v>164812.18</v>
      </c>
    </row>
    <row r="15" spans="1:7" x14ac:dyDescent="0.25">
      <c r="A15" s="85" t="s">
        <v>310</v>
      </c>
      <c r="B15" s="75">
        <v>1060410</v>
      </c>
      <c r="C15" s="75">
        <v>0</v>
      </c>
      <c r="D15" s="75">
        <v>576210.81000000006</v>
      </c>
      <c r="E15" s="75">
        <v>430161.36</v>
      </c>
      <c r="F15" s="75">
        <v>430161.36</v>
      </c>
      <c r="G15" s="75">
        <f t="shared" si="2"/>
        <v>146049.45000000007</v>
      </c>
    </row>
    <row r="16" spans="1:7" x14ac:dyDescent="0.25">
      <c r="A16" s="85" t="s">
        <v>311</v>
      </c>
      <c r="B16" s="75">
        <v>0</v>
      </c>
      <c r="C16" s="75">
        <v>-484199.19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313</v>
      </c>
      <c r="B18" s="83">
        <f>SUM(B19:B27)</f>
        <v>187340</v>
      </c>
      <c r="C18" s="83">
        <f>SUM(C19:C27)</f>
        <v>60000</v>
      </c>
      <c r="D18" s="83">
        <f>SUM(D19:D27)</f>
        <v>247340</v>
      </c>
      <c r="E18" s="83">
        <f>SUM(E19:E27)</f>
        <v>170413.66999999998</v>
      </c>
      <c r="F18" s="83">
        <f>SUM(F19:F27)</f>
        <v>170413.66999999998</v>
      </c>
      <c r="G18" s="83">
        <f t="shared" ref="B18:G18" si="3">SUM(G19:G27)</f>
        <v>76926.33</v>
      </c>
    </row>
    <row r="19" spans="1:7" x14ac:dyDescent="0.25">
      <c r="A19" s="85" t="s">
        <v>314</v>
      </c>
      <c r="B19" s="75">
        <v>47840</v>
      </c>
      <c r="C19" s="75">
        <v>3000</v>
      </c>
      <c r="D19" s="75">
        <v>50840</v>
      </c>
      <c r="E19" s="75">
        <v>26268.71</v>
      </c>
      <c r="F19" s="75">
        <v>26268.71</v>
      </c>
      <c r="G19" s="75">
        <f>D19-E19</f>
        <v>24571.29</v>
      </c>
    </row>
    <row r="20" spans="1:7" x14ac:dyDescent="0.25">
      <c r="A20" s="85" t="s">
        <v>315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f t="shared" ref="G20:G27" si="4">D20-E20</f>
        <v>0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317</v>
      </c>
      <c r="B22" s="75">
        <v>6240</v>
      </c>
      <c r="C22" s="75">
        <v>0</v>
      </c>
      <c r="D22" s="75">
        <v>6240</v>
      </c>
      <c r="E22" s="75">
        <v>0</v>
      </c>
      <c r="F22" s="75">
        <v>0</v>
      </c>
      <c r="G22" s="75">
        <f t="shared" si="4"/>
        <v>6240</v>
      </c>
    </row>
    <row r="23" spans="1:7" x14ac:dyDescent="0.25">
      <c r="A23" s="85" t="s">
        <v>318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4"/>
        <v>0</v>
      </c>
    </row>
    <row r="24" spans="1:7" x14ac:dyDescent="0.25">
      <c r="A24" s="85" t="s">
        <v>319</v>
      </c>
      <c r="B24" s="75">
        <v>66700</v>
      </c>
      <c r="C24" s="75">
        <v>30000</v>
      </c>
      <c r="D24" s="75">
        <v>96700</v>
      </c>
      <c r="E24" s="75">
        <v>90300.160000000003</v>
      </c>
      <c r="F24" s="75">
        <v>90300.160000000003</v>
      </c>
      <c r="G24" s="75">
        <f t="shared" si="4"/>
        <v>6399.8399999999965</v>
      </c>
    </row>
    <row r="25" spans="1:7" x14ac:dyDescent="0.25">
      <c r="A25" s="85" t="s">
        <v>320</v>
      </c>
      <c r="B25" s="75">
        <v>31200</v>
      </c>
      <c r="C25" s="75">
        <v>0</v>
      </c>
      <c r="D25" s="75">
        <v>31200</v>
      </c>
      <c r="E25" s="75">
        <v>0</v>
      </c>
      <c r="F25" s="75">
        <v>0</v>
      </c>
      <c r="G25" s="75">
        <f t="shared" si="4"/>
        <v>31200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322</v>
      </c>
      <c r="B27" s="75">
        <v>35360</v>
      </c>
      <c r="C27" s="75">
        <v>27000</v>
      </c>
      <c r="D27" s="75">
        <v>62360</v>
      </c>
      <c r="E27" s="75">
        <v>53844.800000000003</v>
      </c>
      <c r="F27" s="75">
        <v>53844.800000000003</v>
      </c>
      <c r="G27" s="75">
        <f t="shared" si="4"/>
        <v>8515.1999999999971</v>
      </c>
    </row>
    <row r="28" spans="1:7" x14ac:dyDescent="0.25">
      <c r="A28" s="84" t="s">
        <v>323</v>
      </c>
      <c r="B28" s="83">
        <f t="shared" ref="B28:G28" si="5">SUM(B29:B37)</f>
        <v>847283</v>
      </c>
      <c r="C28" s="83">
        <f t="shared" si="5"/>
        <v>779824.8</v>
      </c>
      <c r="D28" s="83">
        <f t="shared" si="5"/>
        <v>1627107.7999999998</v>
      </c>
      <c r="E28" s="83">
        <f t="shared" si="5"/>
        <v>1224333.7799999998</v>
      </c>
      <c r="F28" s="83">
        <f t="shared" si="5"/>
        <v>1204151.7799999998</v>
      </c>
      <c r="G28" s="83">
        <f t="shared" si="5"/>
        <v>402774.02</v>
      </c>
    </row>
    <row r="29" spans="1:7" x14ac:dyDescent="0.25">
      <c r="A29" s="85" t="s">
        <v>324</v>
      </c>
      <c r="B29" s="75">
        <v>30992</v>
      </c>
      <c r="C29" s="75">
        <v>0</v>
      </c>
      <c r="D29" s="75">
        <v>30992</v>
      </c>
      <c r="E29" s="75">
        <v>25565.38</v>
      </c>
      <c r="F29" s="75">
        <v>25565.38</v>
      </c>
      <c r="G29" s="75">
        <f>D29-E29</f>
        <v>5426.619999999999</v>
      </c>
    </row>
    <row r="30" spans="1:7" x14ac:dyDescent="0.25">
      <c r="A30" s="85" t="s">
        <v>325</v>
      </c>
      <c r="B30" s="75">
        <v>307400</v>
      </c>
      <c r="C30" s="75">
        <v>2000</v>
      </c>
      <c r="D30" s="75">
        <v>309400</v>
      </c>
      <c r="E30" s="75">
        <v>307473.68</v>
      </c>
      <c r="F30" s="75">
        <v>307473.68</v>
      </c>
      <c r="G30" s="75">
        <f t="shared" ref="G30:G37" si="6">D30-E30</f>
        <v>1926.320000000007</v>
      </c>
    </row>
    <row r="31" spans="1:7" x14ac:dyDescent="0.25">
      <c r="A31" s="85" t="s">
        <v>326</v>
      </c>
      <c r="B31" s="75">
        <v>108720</v>
      </c>
      <c r="C31" s="75">
        <v>151678.35999999999</v>
      </c>
      <c r="D31" s="75">
        <v>260398.36</v>
      </c>
      <c r="E31" s="75">
        <v>194509.36</v>
      </c>
      <c r="F31" s="75">
        <v>194509.36</v>
      </c>
      <c r="G31" s="75">
        <f t="shared" si="6"/>
        <v>65889</v>
      </c>
    </row>
    <row r="32" spans="1:7" x14ac:dyDescent="0.25">
      <c r="A32" s="85" t="s">
        <v>327</v>
      </c>
      <c r="B32" s="75">
        <v>52000</v>
      </c>
      <c r="C32" s="75">
        <v>52000</v>
      </c>
      <c r="D32" s="75">
        <v>104000</v>
      </c>
      <c r="E32" s="75">
        <v>88414.44</v>
      </c>
      <c r="F32" s="75">
        <v>88414.44</v>
      </c>
      <c r="G32" s="75">
        <f t="shared" si="6"/>
        <v>15585.559999999998</v>
      </c>
    </row>
    <row r="33" spans="1:7" ht="14.45" customHeight="1" x14ac:dyDescent="0.25">
      <c r="A33" s="85" t="s">
        <v>328</v>
      </c>
      <c r="B33" s="75">
        <v>71160</v>
      </c>
      <c r="C33" s="75">
        <v>264200</v>
      </c>
      <c r="D33" s="75">
        <v>335360</v>
      </c>
      <c r="E33" s="75">
        <v>130414</v>
      </c>
      <c r="F33" s="75">
        <v>130414</v>
      </c>
      <c r="G33" s="75">
        <f t="shared" si="6"/>
        <v>204946</v>
      </c>
    </row>
    <row r="34" spans="1:7" ht="14.45" customHeight="1" x14ac:dyDescent="0.25">
      <c r="A34" s="85" t="s">
        <v>329</v>
      </c>
      <c r="B34" s="75">
        <v>65400</v>
      </c>
      <c r="C34" s="75">
        <v>0</v>
      </c>
      <c r="D34" s="75">
        <v>65400</v>
      </c>
      <c r="E34" s="75">
        <v>0</v>
      </c>
      <c r="F34" s="75">
        <v>0</v>
      </c>
      <c r="G34" s="75">
        <f t="shared" si="6"/>
        <v>65400</v>
      </c>
    </row>
    <row r="35" spans="1:7" ht="14.45" customHeight="1" x14ac:dyDescent="0.25">
      <c r="A35" s="85" t="s">
        <v>330</v>
      </c>
      <c r="B35" s="75">
        <v>10400</v>
      </c>
      <c r="C35" s="75">
        <v>0</v>
      </c>
      <c r="D35" s="75">
        <v>10400</v>
      </c>
      <c r="E35" s="75">
        <v>0</v>
      </c>
      <c r="F35" s="75">
        <v>0</v>
      </c>
      <c r="G35" s="75">
        <f t="shared" si="6"/>
        <v>10400</v>
      </c>
    </row>
    <row r="36" spans="1:7" ht="14.45" customHeight="1" x14ac:dyDescent="0.25">
      <c r="A36" s="85" t="s">
        <v>331</v>
      </c>
      <c r="B36" s="75">
        <v>52000</v>
      </c>
      <c r="C36" s="75">
        <v>0</v>
      </c>
      <c r="D36" s="75">
        <v>52000</v>
      </c>
      <c r="E36" s="75">
        <v>45828.480000000003</v>
      </c>
      <c r="F36" s="75">
        <v>45828.480000000003</v>
      </c>
      <c r="G36" s="75">
        <f t="shared" si="6"/>
        <v>6171.5199999999968</v>
      </c>
    </row>
    <row r="37" spans="1:7" ht="14.45" customHeight="1" x14ac:dyDescent="0.25">
      <c r="A37" s="85" t="s">
        <v>332</v>
      </c>
      <c r="B37" s="75">
        <v>149211</v>
      </c>
      <c r="C37" s="75">
        <v>309946.44</v>
      </c>
      <c r="D37" s="75">
        <v>459157.44</v>
      </c>
      <c r="E37" s="75">
        <v>432128.44</v>
      </c>
      <c r="F37" s="75">
        <v>411946.44</v>
      </c>
      <c r="G37" s="75">
        <f t="shared" si="6"/>
        <v>27029</v>
      </c>
    </row>
    <row r="38" spans="1:7" x14ac:dyDescent="0.25">
      <c r="A38" s="84" t="s">
        <v>333</v>
      </c>
      <c r="B38" s="83">
        <f t="shared" ref="B38:G38" si="7">SUM(B39:B47)</f>
        <v>0</v>
      </c>
      <c r="C38" s="83">
        <f t="shared" si="7"/>
        <v>0</v>
      </c>
      <c r="D38" s="83">
        <f t="shared" si="7"/>
        <v>0</v>
      </c>
      <c r="E38" s="83">
        <f t="shared" si="7"/>
        <v>0</v>
      </c>
      <c r="F38" s="83">
        <f t="shared" si="7"/>
        <v>0</v>
      </c>
      <c r="G38" s="83">
        <f t="shared" si="7"/>
        <v>0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337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8"/>
        <v>0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0</v>
      </c>
      <c r="C48" s="83">
        <f t="shared" si="9"/>
        <v>58190</v>
      </c>
      <c r="D48" s="83">
        <f t="shared" si="9"/>
        <v>58190</v>
      </c>
      <c r="E48" s="83">
        <f t="shared" si="9"/>
        <v>8190</v>
      </c>
      <c r="F48" s="83">
        <f t="shared" si="9"/>
        <v>8190</v>
      </c>
      <c r="G48" s="83">
        <f t="shared" si="9"/>
        <v>50000</v>
      </c>
    </row>
    <row r="49" spans="1:7" x14ac:dyDescent="0.25">
      <c r="A49" s="85" t="s">
        <v>344</v>
      </c>
      <c r="B49" s="75">
        <v>0</v>
      </c>
      <c r="C49" s="75">
        <v>58190</v>
      </c>
      <c r="D49" s="75">
        <v>58190</v>
      </c>
      <c r="E49" s="75">
        <v>8190</v>
      </c>
      <c r="F49" s="75">
        <v>8190</v>
      </c>
      <c r="G49" s="75">
        <f>D49-E49</f>
        <v>50000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10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0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10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25">
      <c r="A58" s="84" t="s">
        <v>353</v>
      </c>
      <c r="B58" s="83">
        <f t="shared" ref="B58:G58" si="11">SUM(B59:B61)</f>
        <v>6000000</v>
      </c>
      <c r="C58" s="83">
        <f t="shared" si="11"/>
        <v>0</v>
      </c>
      <c r="D58" s="83">
        <f t="shared" si="11"/>
        <v>6000000</v>
      </c>
      <c r="E58" s="83">
        <f t="shared" si="11"/>
        <v>0</v>
      </c>
      <c r="F58" s="83">
        <f t="shared" si="11"/>
        <v>0</v>
      </c>
      <c r="G58" s="83">
        <f t="shared" si="11"/>
        <v>6000000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6000000</v>
      </c>
      <c r="C60" s="75">
        <v>0</v>
      </c>
      <c r="D60" s="75">
        <v>6000000</v>
      </c>
      <c r="E60" s="75">
        <v>0</v>
      </c>
      <c r="F60" s="75">
        <v>0</v>
      </c>
      <c r="G60" s="75">
        <f t="shared" ref="G60:G61" si="12">D60-E60</f>
        <v>6000000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357</v>
      </c>
      <c r="B62" s="83">
        <f t="shared" ref="B62:G62" si="13">SUM(B63:B67,B69:B70)</f>
        <v>289069</v>
      </c>
      <c r="C62" s="83">
        <f t="shared" si="13"/>
        <v>-189398.9</v>
      </c>
      <c r="D62" s="83">
        <f t="shared" si="13"/>
        <v>99670.1</v>
      </c>
      <c r="E62" s="83">
        <f t="shared" si="13"/>
        <v>0</v>
      </c>
      <c r="F62" s="83">
        <f t="shared" si="13"/>
        <v>0</v>
      </c>
      <c r="G62" s="83">
        <f t="shared" si="13"/>
        <v>99670.1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75">
        <v>289069</v>
      </c>
      <c r="C70" s="75">
        <v>-189398.9</v>
      </c>
      <c r="D70" s="75">
        <v>99670.1</v>
      </c>
      <c r="E70" s="75">
        <v>0</v>
      </c>
      <c r="F70" s="75">
        <v>0</v>
      </c>
      <c r="G70" s="75">
        <f t="shared" si="14"/>
        <v>99670.1</v>
      </c>
    </row>
    <row r="71" spans="1:7" x14ac:dyDescent="0.25">
      <c r="A71" s="84" t="s">
        <v>366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305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333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343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353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357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366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370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7">B9+B84</f>
        <v>14290607</v>
      </c>
      <c r="C159" s="90">
        <f t="shared" si="37"/>
        <v>2.9103830456733704E-11</v>
      </c>
      <c r="D159" s="90">
        <f t="shared" si="37"/>
        <v>14290606.999999998</v>
      </c>
      <c r="E159" s="90">
        <f t="shared" si="37"/>
        <v>6123226.7699999996</v>
      </c>
      <c r="F159" s="90">
        <f t="shared" si="37"/>
        <v>6100804.4900000002</v>
      </c>
      <c r="G159" s="90">
        <f t="shared" si="37"/>
        <v>8167380.2299999995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  <row r="163" spans="2:2" x14ac:dyDescent="0.25">
      <c r="B163" s="199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C9:G9 G19:G27 G29:G37 B28:F28 B39:G47 B38:F38 B50:G57 B48:F48 B59:G59 B58:F58 B63:G69 B62:F62 B71:F92 B94:F159 B93:C93 E93:F93 G11:G17 B61:G61 G60 G70 B49 G49 B10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E10" sqref="E10:F1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0" t="s">
        <v>380</v>
      </c>
      <c r="B1" s="181"/>
      <c r="C1" s="181"/>
      <c r="D1" s="181"/>
      <c r="E1" s="181"/>
      <c r="F1" s="181"/>
      <c r="G1" s="182"/>
    </row>
    <row r="2" spans="1:7" ht="15" customHeight="1" x14ac:dyDescent="0.25">
      <c r="A2" s="110" t="str">
        <f>'Formato 1'!A2</f>
        <v xml:space="preserve"> Instituto Municipal de Vivienda de Dolores Hidalgo, Gto.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75" t="s">
        <v>4</v>
      </c>
      <c r="B7" s="177" t="s">
        <v>298</v>
      </c>
      <c r="C7" s="177"/>
      <c r="D7" s="177"/>
      <c r="E7" s="177"/>
      <c r="F7" s="177"/>
      <c r="G7" s="179" t="s">
        <v>299</v>
      </c>
    </row>
    <row r="8" spans="1:7" ht="30" x14ac:dyDescent="0.25">
      <c r="A8" s="176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78"/>
    </row>
    <row r="9" spans="1:7" ht="15.75" customHeight="1" x14ac:dyDescent="0.25">
      <c r="A9" s="26" t="s">
        <v>382</v>
      </c>
      <c r="B9" s="30">
        <f>SUM(B10:B17)</f>
        <v>14290607</v>
      </c>
      <c r="C9" s="30">
        <f t="shared" ref="C9:G9" si="0">SUM(C10:C17)</f>
        <v>0</v>
      </c>
      <c r="D9" s="30">
        <f t="shared" si="0"/>
        <v>14290607</v>
      </c>
      <c r="E9" s="30">
        <f t="shared" si="0"/>
        <v>6123226.7699999996</v>
      </c>
      <c r="F9" s="30">
        <f t="shared" si="0"/>
        <v>6100804.4900000002</v>
      </c>
      <c r="G9" s="30">
        <f t="shared" si="0"/>
        <v>8167380.2300000004</v>
      </c>
    </row>
    <row r="10" spans="1:7" x14ac:dyDescent="0.25">
      <c r="A10" s="63" t="s">
        <v>601</v>
      </c>
      <c r="B10" s="75">
        <v>14290607</v>
      </c>
      <c r="C10" s="75">
        <v>0</v>
      </c>
      <c r="D10" s="75">
        <v>14290607</v>
      </c>
      <c r="E10" s="75">
        <v>6123226.7699999996</v>
      </c>
      <c r="F10" s="75">
        <v>6100804.4900000002</v>
      </c>
      <c r="G10" s="75">
        <f>D10-E10</f>
        <v>8167380.2300000004</v>
      </c>
    </row>
    <row r="11" spans="1:7" x14ac:dyDescent="0.25">
      <c r="A11" s="63" t="s">
        <v>384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 t="s">
        <v>385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 t="s">
        <v>386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387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388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389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14290607</v>
      </c>
      <c r="C29" s="4">
        <f t="shared" ref="C29:G29" si="2">SUM(C19,C9)</f>
        <v>0</v>
      </c>
      <c r="D29" s="4">
        <f t="shared" si="2"/>
        <v>14290607</v>
      </c>
      <c r="E29" s="4">
        <f t="shared" si="2"/>
        <v>6123226.7699999996</v>
      </c>
      <c r="F29" s="4">
        <f t="shared" si="2"/>
        <v>6100804.4900000002</v>
      </c>
      <c r="G29" s="4">
        <f t="shared" si="2"/>
        <v>8167380.2300000004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B5" sqref="B5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3" t="s">
        <v>392</v>
      </c>
      <c r="B1" s="184"/>
      <c r="C1" s="184"/>
      <c r="D1" s="184"/>
      <c r="E1" s="184"/>
      <c r="F1" s="184"/>
      <c r="G1" s="184"/>
    </row>
    <row r="2" spans="1:7" x14ac:dyDescent="0.25">
      <c r="A2" s="110" t="str">
        <f>'Formato 1'!A2</f>
        <v xml:space="preserve"> Instituto Municipal de Vivienda de Dolores Hidalgo,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75" t="s">
        <v>4</v>
      </c>
      <c r="B7" s="171" t="s">
        <v>298</v>
      </c>
      <c r="C7" s="172"/>
      <c r="D7" s="172"/>
      <c r="E7" s="172"/>
      <c r="F7" s="173"/>
      <c r="G7" s="179" t="s">
        <v>395</v>
      </c>
    </row>
    <row r="8" spans="1:7" ht="30" x14ac:dyDescent="0.25">
      <c r="A8" s="176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78"/>
    </row>
    <row r="9" spans="1:7" ht="16.5" customHeight="1" x14ac:dyDescent="0.25">
      <c r="A9" s="26" t="s">
        <v>397</v>
      </c>
      <c r="B9" s="30">
        <f>SUM(B10,B19,B27,B37)</f>
        <v>14290607</v>
      </c>
      <c r="C9" s="30">
        <f t="shared" ref="C9:G9" si="0">SUM(C10,C19,C27,C37)</f>
        <v>0</v>
      </c>
      <c r="D9" s="30">
        <f t="shared" si="0"/>
        <v>14290607</v>
      </c>
      <c r="E9" s="30">
        <f t="shared" si="0"/>
        <v>6123226.7699999996</v>
      </c>
      <c r="F9" s="30">
        <f t="shared" si="0"/>
        <v>6100804.4900000002</v>
      </c>
      <c r="G9" s="30">
        <f t="shared" si="0"/>
        <v>8167380.2300000004</v>
      </c>
    </row>
    <row r="10" spans="1:7" ht="15" customHeight="1" x14ac:dyDescent="0.25">
      <c r="A10" s="58" t="s">
        <v>398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14290607</v>
      </c>
      <c r="C19" s="47">
        <f t="shared" ref="C19:G19" si="2">SUM(C20:C26)</f>
        <v>0</v>
      </c>
      <c r="D19" s="47">
        <f t="shared" si="2"/>
        <v>14290607</v>
      </c>
      <c r="E19" s="47">
        <f t="shared" si="2"/>
        <v>6123226.7699999996</v>
      </c>
      <c r="F19" s="47">
        <f t="shared" si="2"/>
        <v>6100804.4900000002</v>
      </c>
      <c r="G19" s="47">
        <f t="shared" si="2"/>
        <v>8167380.2300000004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14290607</v>
      </c>
      <c r="C21" s="47">
        <v>0</v>
      </c>
      <c r="D21" s="47">
        <v>14290607</v>
      </c>
      <c r="E21" s="47">
        <v>6123226.7699999996</v>
      </c>
      <c r="F21" s="47">
        <v>6100804.4900000002</v>
      </c>
      <c r="G21" s="47">
        <f t="shared" ref="G21" si="3">D21-E21</f>
        <v>8167380.2300000004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4">SUM(C28:C36)</f>
        <v>0</v>
      </c>
      <c r="D27" s="47">
        <f t="shared" si="4"/>
        <v>0</v>
      </c>
      <c r="E27" s="47">
        <f t="shared" si="4"/>
        <v>0</v>
      </c>
      <c r="F27" s="47">
        <f t="shared" si="4"/>
        <v>0</v>
      </c>
      <c r="G27" s="47">
        <f t="shared" si="4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5">SUM(C38:C41)</f>
        <v>0</v>
      </c>
      <c r="D37" s="47">
        <f t="shared" si="5"/>
        <v>0</v>
      </c>
      <c r="E37" s="47">
        <f t="shared" si="5"/>
        <v>0</v>
      </c>
      <c r="F37" s="47">
        <f t="shared" si="5"/>
        <v>0</v>
      </c>
      <c r="G37" s="47">
        <f t="shared" si="5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6">SUM(C44,C53,C61,C71)</f>
        <v>0</v>
      </c>
      <c r="D43" s="4">
        <f t="shared" si="6"/>
        <v>0</v>
      </c>
      <c r="E43" s="4">
        <f t="shared" si="6"/>
        <v>0</v>
      </c>
      <c r="F43" s="4">
        <f t="shared" si="6"/>
        <v>0</v>
      </c>
      <c r="G43" s="4">
        <f t="shared" si="6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7">SUM(C45:C52)</f>
        <v>0</v>
      </c>
      <c r="D44" s="47">
        <f t="shared" si="7"/>
        <v>0</v>
      </c>
      <c r="E44" s="47">
        <f t="shared" si="7"/>
        <v>0</v>
      </c>
      <c r="F44" s="47">
        <f t="shared" si="7"/>
        <v>0</v>
      </c>
      <c r="G44" s="47">
        <f t="shared" si="7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8">SUM(C54:C60)</f>
        <v>0</v>
      </c>
      <c r="D53" s="47">
        <f t="shared" si="8"/>
        <v>0</v>
      </c>
      <c r="E53" s="47">
        <f t="shared" si="8"/>
        <v>0</v>
      </c>
      <c r="F53" s="47">
        <f t="shared" si="8"/>
        <v>0</v>
      </c>
      <c r="G53" s="47">
        <f t="shared" si="8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9">SUM(C62:C70)</f>
        <v>0</v>
      </c>
      <c r="D61" s="47">
        <f t="shared" si="9"/>
        <v>0</v>
      </c>
      <c r="E61" s="47">
        <f t="shared" si="9"/>
        <v>0</v>
      </c>
      <c r="F61" s="47">
        <f t="shared" si="9"/>
        <v>0</v>
      </c>
      <c r="G61" s="47">
        <f t="shared" si="9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10">SUM(C72:C75)</f>
        <v>0</v>
      </c>
      <c r="D71" s="47">
        <f t="shared" si="10"/>
        <v>0</v>
      </c>
      <c r="E71" s="47">
        <f t="shared" si="10"/>
        <v>0</v>
      </c>
      <c r="F71" s="47">
        <f t="shared" si="10"/>
        <v>0</v>
      </c>
      <c r="G71" s="47">
        <f t="shared" si="10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14290607</v>
      </c>
      <c r="C77" s="4">
        <f t="shared" ref="C77:G77" si="11">C43+C9</f>
        <v>0</v>
      </c>
      <c r="D77" s="4">
        <f t="shared" si="11"/>
        <v>14290607</v>
      </c>
      <c r="E77" s="4">
        <f t="shared" si="11"/>
        <v>6123226.7699999996</v>
      </c>
      <c r="F77" s="4">
        <f t="shared" si="11"/>
        <v>6100804.4900000002</v>
      </c>
      <c r="G77" s="4">
        <f t="shared" si="11"/>
        <v>8167380.2300000004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0 B2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D11" sqref="D1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0" t="s">
        <v>431</v>
      </c>
      <c r="B1" s="163"/>
      <c r="C1" s="163"/>
      <c r="D1" s="163"/>
      <c r="E1" s="163"/>
      <c r="F1" s="163"/>
      <c r="G1" s="164"/>
    </row>
    <row r="2" spans="1:7" x14ac:dyDescent="0.25">
      <c r="A2" s="110" t="str">
        <f>'Formato 1'!A2</f>
        <v xml:space="preserve"> Instituto Municipal de Vivienda de Dolores Hidalgo,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75" t="s">
        <v>433</v>
      </c>
      <c r="B7" s="178" t="s">
        <v>298</v>
      </c>
      <c r="C7" s="178"/>
      <c r="D7" s="178"/>
      <c r="E7" s="178"/>
      <c r="F7" s="178"/>
      <c r="G7" s="178" t="s">
        <v>299</v>
      </c>
    </row>
    <row r="8" spans="1:7" ht="30" x14ac:dyDescent="0.25">
      <c r="A8" s="176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85"/>
    </row>
    <row r="9" spans="1:7" ht="15.75" customHeight="1" x14ac:dyDescent="0.25">
      <c r="A9" s="26" t="s">
        <v>434</v>
      </c>
      <c r="B9" s="119">
        <f>SUM(B10,B11,B12,B15,B16,B19)</f>
        <v>6966915</v>
      </c>
      <c r="C9" s="119">
        <f t="shared" ref="C9:G9" si="0">SUM(C10,C11,C12,C15,C16,C19)</f>
        <v>-708615.9</v>
      </c>
      <c r="D9" s="119">
        <f t="shared" si="0"/>
        <v>6258299.0999999996</v>
      </c>
      <c r="E9" s="119">
        <f t="shared" si="0"/>
        <v>4720289.32</v>
      </c>
      <c r="F9" s="119">
        <f t="shared" si="0"/>
        <v>4718049.04</v>
      </c>
      <c r="G9" s="119">
        <f t="shared" si="0"/>
        <v>1538009.7799999993</v>
      </c>
    </row>
    <row r="10" spans="1:7" x14ac:dyDescent="0.25">
      <c r="A10" s="58" t="s">
        <v>435</v>
      </c>
      <c r="B10" s="75">
        <v>6966915</v>
      </c>
      <c r="C10" s="75">
        <v>-708615.9</v>
      </c>
      <c r="D10" s="75">
        <f>SUM(B10+C10)</f>
        <v>6258299.0999999996</v>
      </c>
      <c r="E10" s="75">
        <v>4720289.32</v>
      </c>
      <c r="F10" s="75">
        <v>4718049.04</v>
      </c>
      <c r="G10" s="76">
        <f>D10-E10</f>
        <v>1538009.7799999993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6966915</v>
      </c>
      <c r="C33" s="119">
        <f t="shared" ref="C33:G33" si="8">C21+C9</f>
        <v>-708615.9</v>
      </c>
      <c r="D33" s="119">
        <f t="shared" si="8"/>
        <v>6258299.0999999996</v>
      </c>
      <c r="E33" s="119">
        <f t="shared" si="8"/>
        <v>4720289.32</v>
      </c>
      <c r="F33" s="119">
        <f t="shared" si="8"/>
        <v>4718049.04</v>
      </c>
      <c r="G33" s="119">
        <f t="shared" si="8"/>
        <v>1538009.7799999993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PC</cp:lastModifiedBy>
  <cp:revision/>
  <cp:lastPrinted>2024-07-25T17:33:07Z</cp:lastPrinted>
  <dcterms:created xsi:type="dcterms:W3CDTF">2023-03-16T22:14:51Z</dcterms:created>
  <dcterms:modified xsi:type="dcterms:W3CDTF">2025-01-29T17:29:05Z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