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 firstSheet="1" activeTab="1"/>
  </bookViews>
  <sheets>
    <sheet name="Hoja1" sheetId="4" state="hidden" r:id="rId1"/>
    <sheet name="Formato 1" sheetId="45" r:id="rId2"/>
    <sheet name="Formato 2" sheetId="46" r:id="rId3"/>
    <sheet name="Formato 3" sheetId="47" r:id="rId4"/>
    <sheet name="Formato 4" sheetId="48" r:id="rId5"/>
    <sheet name="Formato 5" sheetId="49" r:id="rId6"/>
    <sheet name="Formato 6 a)" sheetId="50" r:id="rId7"/>
    <sheet name="Formato 6 b)" sheetId="51" r:id="rId8"/>
    <sheet name="Formato 6 c)" sheetId="52" r:id="rId9"/>
    <sheet name="Formato 6 d)" sheetId="53" r:id="rId10"/>
  </sheets>
  <externalReferences>
    <externalReference r:id="rId11"/>
  </externalReferences>
  <definedNames>
    <definedName name="ANIO">'[1]Info General'!$D$20</definedName>
    <definedName name="_xlnm.Print_Area" localSheetId="4">'Formato 4'!$A$1:$E$74</definedName>
    <definedName name="_xlnm.Print_Area" localSheetId="6">'Formato 6 a)'!$A$1:$G$159</definedName>
    <definedName name="_xlnm.Print_Area" localSheetId="8">'Formato 6 c)'!$A$1:$G$77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G30" i="53" l="1"/>
  <c r="D30" i="53"/>
  <c r="G29" i="53"/>
  <c r="D29" i="53"/>
  <c r="G28" i="53"/>
  <c r="G27" i="53" s="1"/>
  <c r="D28" i="53"/>
  <c r="F27" i="53"/>
  <c r="E27" i="53"/>
  <c r="D27" i="53"/>
  <c r="C27" i="53"/>
  <c r="B27" i="53"/>
  <c r="D25" i="53"/>
  <c r="D23" i="53" s="1"/>
  <c r="D24" i="53"/>
  <c r="G24" i="53" s="1"/>
  <c r="F23" i="53"/>
  <c r="F20" i="53" s="1"/>
  <c r="E23" i="53"/>
  <c r="C23" i="53"/>
  <c r="B23" i="53"/>
  <c r="B20" i="53" s="1"/>
  <c r="D22" i="53"/>
  <c r="G22" i="53" s="1"/>
  <c r="D21" i="53"/>
  <c r="G21" i="53" s="1"/>
  <c r="E20" i="53"/>
  <c r="C20" i="53"/>
  <c r="G18" i="53"/>
  <c r="D18" i="53"/>
  <c r="G17" i="53"/>
  <c r="D17" i="53"/>
  <c r="G16" i="53"/>
  <c r="G15" i="53" s="1"/>
  <c r="D16" i="53"/>
  <c r="F15" i="53"/>
  <c r="E15" i="53"/>
  <c r="D15" i="53"/>
  <c r="C15" i="53"/>
  <c r="B15" i="53"/>
  <c r="B8" i="53" s="1"/>
  <c r="D14" i="53"/>
  <c r="G14" i="53" s="1"/>
  <c r="D13" i="53"/>
  <c r="G13" i="53" s="1"/>
  <c r="D12" i="53"/>
  <c r="G12" i="53" s="1"/>
  <c r="G11" i="53" s="1"/>
  <c r="F11" i="53"/>
  <c r="E11" i="53"/>
  <c r="E8" i="53" s="1"/>
  <c r="E32" i="53" s="1"/>
  <c r="C11" i="53"/>
  <c r="B11" i="53"/>
  <c r="G10" i="53"/>
  <c r="D10" i="53"/>
  <c r="G9" i="53"/>
  <c r="D9" i="53"/>
  <c r="F8" i="53"/>
  <c r="C8" i="53"/>
  <c r="C32" i="53" s="1"/>
  <c r="D74" i="52"/>
  <c r="G74" i="52" s="1"/>
  <c r="D73" i="52"/>
  <c r="G73" i="52" s="1"/>
  <c r="D72" i="52"/>
  <c r="G72" i="52" s="1"/>
  <c r="D71" i="52"/>
  <c r="G71" i="52" s="1"/>
  <c r="F70" i="52"/>
  <c r="E70" i="52"/>
  <c r="D70" i="52"/>
  <c r="C70" i="52"/>
  <c r="B70" i="52"/>
  <c r="D69" i="52"/>
  <c r="G69" i="52" s="1"/>
  <c r="D68" i="52"/>
  <c r="G68" i="52" s="1"/>
  <c r="D67" i="52"/>
  <c r="G67" i="52" s="1"/>
  <c r="D66" i="52"/>
  <c r="G66" i="52" s="1"/>
  <c r="D65" i="52"/>
  <c r="G65" i="52" s="1"/>
  <c r="D64" i="52"/>
  <c r="G64" i="52" s="1"/>
  <c r="D63" i="52"/>
  <c r="G63" i="52" s="1"/>
  <c r="D62" i="52"/>
  <c r="G62" i="52" s="1"/>
  <c r="D61" i="52"/>
  <c r="G61" i="52" s="1"/>
  <c r="F60" i="52"/>
  <c r="E60" i="52"/>
  <c r="D60" i="52"/>
  <c r="C60" i="52"/>
  <c r="B60" i="52"/>
  <c r="D59" i="52"/>
  <c r="G59" i="52" s="1"/>
  <c r="D58" i="52"/>
  <c r="G58" i="52" s="1"/>
  <c r="D57" i="52"/>
  <c r="G57" i="52" s="1"/>
  <c r="D56" i="52"/>
  <c r="G56" i="52" s="1"/>
  <c r="D55" i="52"/>
  <c r="G55" i="52" s="1"/>
  <c r="D54" i="52"/>
  <c r="G54" i="52" s="1"/>
  <c r="D53" i="52"/>
  <c r="G53" i="52" s="1"/>
  <c r="F52" i="52"/>
  <c r="E52" i="52"/>
  <c r="D52" i="52"/>
  <c r="C52" i="52"/>
  <c r="B52" i="52"/>
  <c r="B42" i="52" s="1"/>
  <c r="D51" i="52"/>
  <c r="G51" i="52" s="1"/>
  <c r="D50" i="52"/>
  <c r="G50" i="52" s="1"/>
  <c r="D49" i="52"/>
  <c r="G49" i="52" s="1"/>
  <c r="D48" i="52"/>
  <c r="G48" i="52" s="1"/>
  <c r="D47" i="52"/>
  <c r="G47" i="52" s="1"/>
  <c r="D46" i="52"/>
  <c r="G46" i="52" s="1"/>
  <c r="D45" i="52"/>
  <c r="G45" i="52" s="1"/>
  <c r="D44" i="52"/>
  <c r="G44" i="52" s="1"/>
  <c r="G43" i="52" s="1"/>
  <c r="F43" i="52"/>
  <c r="E43" i="52"/>
  <c r="E42" i="52" s="1"/>
  <c r="C43" i="52"/>
  <c r="C42" i="52" s="1"/>
  <c r="B43" i="52"/>
  <c r="F42" i="52"/>
  <c r="G40" i="52"/>
  <c r="D40" i="52"/>
  <c r="G39" i="52"/>
  <c r="D39" i="52"/>
  <c r="G38" i="52"/>
  <c r="D38" i="52"/>
  <c r="G37" i="52"/>
  <c r="G36" i="52" s="1"/>
  <c r="D37" i="52"/>
  <c r="F36" i="52"/>
  <c r="E36" i="52"/>
  <c r="D36" i="52"/>
  <c r="C36" i="52"/>
  <c r="B36" i="52"/>
  <c r="G35" i="52"/>
  <c r="D35" i="52"/>
  <c r="G34" i="52"/>
  <c r="D34" i="52"/>
  <c r="G33" i="52"/>
  <c r="D33" i="52"/>
  <c r="G32" i="52"/>
  <c r="D32" i="52"/>
  <c r="G31" i="52"/>
  <c r="D31" i="52"/>
  <c r="G30" i="52"/>
  <c r="G26" i="52" s="1"/>
  <c r="D30" i="52"/>
  <c r="G29" i="52"/>
  <c r="D29" i="52"/>
  <c r="G28" i="52"/>
  <c r="D28" i="52"/>
  <c r="G27" i="52"/>
  <c r="D27" i="52"/>
  <c r="F26" i="52"/>
  <c r="E26" i="52"/>
  <c r="D26" i="52"/>
  <c r="C26" i="52"/>
  <c r="B26" i="52"/>
  <c r="G25" i="52"/>
  <c r="D25" i="52"/>
  <c r="G24" i="52"/>
  <c r="D24" i="52"/>
  <c r="G23" i="52"/>
  <c r="D23" i="52"/>
  <c r="G22" i="52"/>
  <c r="D22" i="52"/>
  <c r="G21" i="52"/>
  <c r="D21" i="52"/>
  <c r="G20" i="52"/>
  <c r="D20" i="52"/>
  <c r="G19" i="52"/>
  <c r="D19" i="52"/>
  <c r="G18" i="52"/>
  <c r="F18" i="52"/>
  <c r="E18" i="52"/>
  <c r="D18" i="52"/>
  <c r="C18" i="52"/>
  <c r="C8" i="52" s="1"/>
  <c r="C76" i="52" s="1"/>
  <c r="B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G9" i="52" s="1"/>
  <c r="D10" i="52"/>
  <c r="F9" i="52"/>
  <c r="F8" i="52" s="1"/>
  <c r="F76" i="52" s="1"/>
  <c r="E9" i="52"/>
  <c r="D9" i="52"/>
  <c r="C9" i="52"/>
  <c r="B9" i="52"/>
  <c r="D8" i="52"/>
  <c r="B8" i="52"/>
  <c r="D27" i="51"/>
  <c r="G27" i="51" s="1"/>
  <c r="D26" i="51"/>
  <c r="G26" i="51" s="1"/>
  <c r="D25" i="51"/>
  <c r="G25" i="51" s="1"/>
  <c r="D24" i="51"/>
  <c r="G24" i="51" s="1"/>
  <c r="D23" i="51"/>
  <c r="G23" i="51" s="1"/>
  <c r="D22" i="51"/>
  <c r="G22" i="51" s="1"/>
  <c r="D21" i="51"/>
  <c r="G21" i="51" s="1"/>
  <c r="D20" i="51"/>
  <c r="G20" i="51" s="1"/>
  <c r="D19" i="51"/>
  <c r="G19" i="51" s="1"/>
  <c r="F18" i="51"/>
  <c r="E18" i="51"/>
  <c r="C18" i="51"/>
  <c r="B18" i="51"/>
  <c r="D16" i="51"/>
  <c r="G16" i="51" s="1"/>
  <c r="D15" i="51"/>
  <c r="G15" i="51" s="1"/>
  <c r="D14" i="51"/>
  <c r="G14" i="51" s="1"/>
  <c r="D13" i="51"/>
  <c r="G13" i="51" s="1"/>
  <c r="D12" i="51"/>
  <c r="G12" i="51" s="1"/>
  <c r="D11" i="51"/>
  <c r="G11" i="51" s="1"/>
  <c r="D10" i="51"/>
  <c r="G10" i="51" s="1"/>
  <c r="D9" i="51"/>
  <c r="G9" i="51" s="1"/>
  <c r="F8" i="51"/>
  <c r="F28" i="51" s="1"/>
  <c r="E8" i="51"/>
  <c r="D8" i="51"/>
  <c r="C8" i="51"/>
  <c r="B8" i="51"/>
  <c r="B28" i="51" s="1"/>
  <c r="D156" i="50"/>
  <c r="G156" i="50" s="1"/>
  <c r="D155" i="50"/>
  <c r="G155" i="50" s="1"/>
  <c r="D154" i="50"/>
  <c r="G154" i="50" s="1"/>
  <c r="D153" i="50"/>
  <c r="G153" i="50" s="1"/>
  <c r="D152" i="50"/>
  <c r="G152" i="50" s="1"/>
  <c r="D151" i="50"/>
  <c r="G151" i="50" s="1"/>
  <c r="D150" i="50"/>
  <c r="D149" i="50" s="1"/>
  <c r="F149" i="50"/>
  <c r="E149" i="50"/>
  <c r="C149" i="50"/>
  <c r="B149" i="50"/>
  <c r="D148" i="50"/>
  <c r="G148" i="50" s="1"/>
  <c r="D147" i="50"/>
  <c r="G147" i="50" s="1"/>
  <c r="D146" i="50"/>
  <c r="G146" i="50" s="1"/>
  <c r="F145" i="50"/>
  <c r="E145" i="50"/>
  <c r="D145" i="50"/>
  <c r="C145" i="50"/>
  <c r="B145" i="50"/>
  <c r="D144" i="50"/>
  <c r="G144" i="50" s="1"/>
  <c r="D143" i="50"/>
  <c r="G143" i="50" s="1"/>
  <c r="D142" i="50"/>
  <c r="G142" i="50" s="1"/>
  <c r="D141" i="50"/>
  <c r="G141" i="50" s="1"/>
  <c r="D140" i="50"/>
  <c r="G140" i="50" s="1"/>
  <c r="D139" i="50"/>
  <c r="G139" i="50" s="1"/>
  <c r="D138" i="50"/>
  <c r="D136" i="50" s="1"/>
  <c r="D137" i="50"/>
  <c r="G137" i="50" s="1"/>
  <c r="F136" i="50"/>
  <c r="E136" i="50"/>
  <c r="C136" i="50"/>
  <c r="B136" i="50"/>
  <c r="D135" i="50"/>
  <c r="G135" i="50" s="1"/>
  <c r="D134" i="50"/>
  <c r="D132" i="50" s="1"/>
  <c r="D133" i="50"/>
  <c r="G133" i="50" s="1"/>
  <c r="F132" i="50"/>
  <c r="E132" i="50"/>
  <c r="C132" i="50"/>
  <c r="B132" i="50"/>
  <c r="D131" i="50"/>
  <c r="G131" i="50" s="1"/>
  <c r="D130" i="50"/>
  <c r="G130" i="50" s="1"/>
  <c r="D129" i="50"/>
  <c r="G129" i="50" s="1"/>
  <c r="D128" i="50"/>
  <c r="G128" i="50" s="1"/>
  <c r="D127" i="50"/>
  <c r="G127" i="50" s="1"/>
  <c r="D126" i="50"/>
  <c r="G126" i="50" s="1"/>
  <c r="D125" i="50"/>
  <c r="G125" i="50" s="1"/>
  <c r="D124" i="50"/>
  <c r="D122" i="50" s="1"/>
  <c r="D123" i="50"/>
  <c r="G123" i="50" s="1"/>
  <c r="F122" i="50"/>
  <c r="E122" i="50"/>
  <c r="C122" i="50"/>
  <c r="B122" i="50"/>
  <c r="D121" i="50"/>
  <c r="G121" i="50" s="1"/>
  <c r="D120" i="50"/>
  <c r="G120" i="50" s="1"/>
  <c r="D119" i="50"/>
  <c r="G119" i="50" s="1"/>
  <c r="D118" i="50"/>
  <c r="G118" i="50" s="1"/>
  <c r="D117" i="50"/>
  <c r="G117" i="50" s="1"/>
  <c r="D116" i="50"/>
  <c r="G116" i="50" s="1"/>
  <c r="D115" i="50"/>
  <c r="G115" i="50" s="1"/>
  <c r="D114" i="50"/>
  <c r="D112" i="50" s="1"/>
  <c r="D113" i="50"/>
  <c r="G113" i="50" s="1"/>
  <c r="F112" i="50"/>
  <c r="E112" i="50"/>
  <c r="C112" i="50"/>
  <c r="B112" i="50"/>
  <c r="D111" i="50"/>
  <c r="G111" i="50" s="1"/>
  <c r="D110" i="50"/>
  <c r="G110" i="50" s="1"/>
  <c r="D109" i="50"/>
  <c r="G109" i="50" s="1"/>
  <c r="D108" i="50"/>
  <c r="G108" i="50" s="1"/>
  <c r="D107" i="50"/>
  <c r="G107" i="50" s="1"/>
  <c r="D106" i="50"/>
  <c r="G106" i="50" s="1"/>
  <c r="D105" i="50"/>
  <c r="G105" i="50" s="1"/>
  <c r="D104" i="50"/>
  <c r="D102" i="50" s="1"/>
  <c r="D103" i="50"/>
  <c r="G103" i="50" s="1"/>
  <c r="F102" i="50"/>
  <c r="E102" i="50"/>
  <c r="C102" i="50"/>
  <c r="B102" i="50"/>
  <c r="D101" i="50"/>
  <c r="G101" i="50" s="1"/>
  <c r="D100" i="50"/>
  <c r="G100" i="50" s="1"/>
  <c r="D99" i="50"/>
  <c r="G99" i="50" s="1"/>
  <c r="D98" i="50"/>
  <c r="G98" i="50" s="1"/>
  <c r="D97" i="50"/>
  <c r="G97" i="50" s="1"/>
  <c r="D96" i="50"/>
  <c r="G96" i="50" s="1"/>
  <c r="D95" i="50"/>
  <c r="G95" i="50" s="1"/>
  <c r="D94" i="50"/>
  <c r="D92" i="50" s="1"/>
  <c r="D93" i="50"/>
  <c r="G93" i="50" s="1"/>
  <c r="F92" i="50"/>
  <c r="E92" i="50"/>
  <c r="C92" i="50"/>
  <c r="B92" i="50"/>
  <c r="D91" i="50"/>
  <c r="G91" i="50" s="1"/>
  <c r="D90" i="50"/>
  <c r="G90" i="50" s="1"/>
  <c r="D89" i="50"/>
  <c r="G89" i="50" s="1"/>
  <c r="D88" i="50"/>
  <c r="G88" i="50" s="1"/>
  <c r="D87" i="50"/>
  <c r="G87" i="50" s="1"/>
  <c r="D86" i="50"/>
  <c r="D84" i="50" s="1"/>
  <c r="D85" i="50"/>
  <c r="G85" i="50" s="1"/>
  <c r="F84" i="50"/>
  <c r="F83" i="50" s="1"/>
  <c r="E84" i="50"/>
  <c r="C84" i="50"/>
  <c r="B84" i="50"/>
  <c r="B83" i="50" s="1"/>
  <c r="E83" i="50"/>
  <c r="C83" i="50"/>
  <c r="D81" i="50"/>
  <c r="G81" i="50" s="1"/>
  <c r="G80" i="50"/>
  <c r="D80" i="50"/>
  <c r="D79" i="50"/>
  <c r="G79" i="50" s="1"/>
  <c r="G78" i="50"/>
  <c r="D78" i="50"/>
  <c r="D77" i="50"/>
  <c r="G77" i="50" s="1"/>
  <c r="G76" i="50"/>
  <c r="D76" i="50"/>
  <c r="D75" i="50"/>
  <c r="G75" i="50" s="1"/>
  <c r="G74" i="50" s="1"/>
  <c r="F74" i="50"/>
  <c r="E74" i="50"/>
  <c r="C74" i="50"/>
  <c r="B74" i="50"/>
  <c r="D73" i="50"/>
  <c r="G73" i="50" s="1"/>
  <c r="G72" i="50"/>
  <c r="D72" i="50"/>
  <c r="D71" i="50"/>
  <c r="G71" i="50" s="1"/>
  <c r="G70" i="50" s="1"/>
  <c r="F70" i="50"/>
  <c r="E70" i="50"/>
  <c r="D70" i="50"/>
  <c r="C70" i="50"/>
  <c r="B70" i="50"/>
  <c r="D69" i="50"/>
  <c r="G69" i="50" s="1"/>
  <c r="G68" i="50"/>
  <c r="D68" i="50"/>
  <c r="D67" i="50"/>
  <c r="G67" i="50" s="1"/>
  <c r="G66" i="50"/>
  <c r="D66" i="50"/>
  <c r="D65" i="50"/>
  <c r="G65" i="50" s="1"/>
  <c r="G64" i="50"/>
  <c r="D64" i="50"/>
  <c r="D63" i="50"/>
  <c r="G63" i="50" s="1"/>
  <c r="G62" i="50"/>
  <c r="D62" i="50"/>
  <c r="F61" i="50"/>
  <c r="E61" i="50"/>
  <c r="D61" i="50"/>
  <c r="C61" i="50"/>
  <c r="B61" i="50"/>
  <c r="D60" i="50"/>
  <c r="G60" i="50" s="1"/>
  <c r="D59" i="50"/>
  <c r="G59" i="50" s="1"/>
  <c r="D58" i="50"/>
  <c r="G58" i="50" s="1"/>
  <c r="F57" i="50"/>
  <c r="E57" i="50"/>
  <c r="C57" i="50"/>
  <c r="B57" i="50"/>
  <c r="G56" i="50"/>
  <c r="D56" i="50"/>
  <c r="G55" i="50"/>
  <c r="D55" i="50"/>
  <c r="G54" i="50"/>
  <c r="D54" i="50"/>
  <c r="G53" i="50"/>
  <c r="D53" i="50"/>
  <c r="G52" i="50"/>
  <c r="D52" i="50"/>
  <c r="G51" i="50"/>
  <c r="D51" i="50"/>
  <c r="G50" i="50"/>
  <c r="D50" i="50"/>
  <c r="G49" i="50"/>
  <c r="D49" i="50"/>
  <c r="D48" i="50"/>
  <c r="G48" i="50" s="1"/>
  <c r="G47" i="50" s="1"/>
  <c r="F47" i="50"/>
  <c r="E47" i="50"/>
  <c r="D47" i="50"/>
  <c r="C47" i="50"/>
  <c r="B47" i="50"/>
  <c r="D46" i="50"/>
  <c r="G46" i="50" s="1"/>
  <c r="D45" i="50"/>
  <c r="G45" i="50" s="1"/>
  <c r="D44" i="50"/>
  <c r="G44" i="50" s="1"/>
  <c r="D43" i="50"/>
  <c r="G43" i="50" s="1"/>
  <c r="D42" i="50"/>
  <c r="G42" i="50" s="1"/>
  <c r="D41" i="50"/>
  <c r="G41" i="50" s="1"/>
  <c r="D40" i="50"/>
  <c r="G40" i="50" s="1"/>
  <c r="D39" i="50"/>
  <c r="G39" i="50" s="1"/>
  <c r="D38" i="50"/>
  <c r="G38" i="50" s="1"/>
  <c r="F37" i="50"/>
  <c r="E37" i="50"/>
  <c r="C37" i="50"/>
  <c r="B37" i="50"/>
  <c r="G36" i="50"/>
  <c r="D36" i="50"/>
  <c r="D35" i="50"/>
  <c r="G35" i="50" s="1"/>
  <c r="D34" i="50"/>
  <c r="G34" i="50" s="1"/>
  <c r="D33" i="50"/>
  <c r="G33" i="50" s="1"/>
  <c r="D32" i="50"/>
  <c r="G32" i="50" s="1"/>
  <c r="D31" i="50"/>
  <c r="G31" i="50" s="1"/>
  <c r="D30" i="50"/>
  <c r="G30" i="50" s="1"/>
  <c r="D29" i="50"/>
  <c r="G28" i="50"/>
  <c r="D28" i="50"/>
  <c r="F27" i="50"/>
  <c r="E27" i="50"/>
  <c r="C27" i="50"/>
  <c r="C8" i="50" s="1"/>
  <c r="C158" i="50" s="1"/>
  <c r="B27" i="50"/>
  <c r="D26" i="50"/>
  <c r="G26" i="50" s="1"/>
  <c r="D25" i="50"/>
  <c r="G25" i="50" s="1"/>
  <c r="D24" i="50"/>
  <c r="G24" i="50" s="1"/>
  <c r="D23" i="50"/>
  <c r="G23" i="50" s="1"/>
  <c r="G22" i="50"/>
  <c r="D22" i="50"/>
  <c r="D21" i="50"/>
  <c r="G21" i="50" s="1"/>
  <c r="D20" i="50"/>
  <c r="G20" i="50" s="1"/>
  <c r="D19" i="50"/>
  <c r="D18" i="50"/>
  <c r="G18" i="50" s="1"/>
  <c r="F17" i="50"/>
  <c r="E17" i="50"/>
  <c r="C17" i="50"/>
  <c r="B17" i="50"/>
  <c r="G16" i="50"/>
  <c r="D16" i="50"/>
  <c r="D15" i="50"/>
  <c r="G15" i="50" s="1"/>
  <c r="D14" i="50"/>
  <c r="G14" i="50" s="1"/>
  <c r="D13" i="50"/>
  <c r="G13" i="50" s="1"/>
  <c r="D12" i="50"/>
  <c r="G12" i="50" s="1"/>
  <c r="D11" i="50"/>
  <c r="D9" i="50" s="1"/>
  <c r="D10" i="50"/>
  <c r="G10" i="50" s="1"/>
  <c r="F9" i="50"/>
  <c r="E9" i="50"/>
  <c r="E8" i="50" s="1"/>
  <c r="E158" i="50" s="1"/>
  <c r="C9" i="50"/>
  <c r="B9" i="50"/>
  <c r="G57" i="50" l="1"/>
  <c r="G145" i="50"/>
  <c r="G37" i="50"/>
  <c r="D83" i="50"/>
  <c r="G112" i="50"/>
  <c r="G61" i="50"/>
  <c r="F8" i="50"/>
  <c r="F158" i="50" s="1"/>
  <c r="D27" i="50"/>
  <c r="D57" i="50"/>
  <c r="G86" i="50"/>
  <c r="G84" i="50" s="1"/>
  <c r="G94" i="50"/>
  <c r="G92" i="50" s="1"/>
  <c r="G104" i="50"/>
  <c r="G102" i="50" s="1"/>
  <c r="G114" i="50"/>
  <c r="G124" i="50"/>
  <c r="G122" i="50" s="1"/>
  <c r="G134" i="50"/>
  <c r="G132" i="50" s="1"/>
  <c r="G138" i="50"/>
  <c r="G136" i="50" s="1"/>
  <c r="G150" i="50"/>
  <c r="G149" i="50" s="1"/>
  <c r="B8" i="50"/>
  <c r="B158" i="50" s="1"/>
  <c r="D74" i="50"/>
  <c r="D17" i="50"/>
  <c r="D37" i="50"/>
  <c r="D8" i="50" s="1"/>
  <c r="D158" i="50" s="1"/>
  <c r="E28" i="51"/>
  <c r="D18" i="51"/>
  <c r="C28" i="51"/>
  <c r="G8" i="51"/>
  <c r="G52" i="52"/>
  <c r="G42" i="52" s="1"/>
  <c r="G76" i="52" s="1"/>
  <c r="G60" i="52"/>
  <c r="G70" i="52"/>
  <c r="E8" i="52"/>
  <c r="E76" i="52" s="1"/>
  <c r="B76" i="52"/>
  <c r="D43" i="52"/>
  <c r="D42" i="52" s="1"/>
  <c r="D76" i="52" s="1"/>
  <c r="G8" i="52"/>
  <c r="B32" i="53"/>
  <c r="F32" i="53"/>
  <c r="D20" i="53"/>
  <c r="G25" i="53"/>
  <c r="G23" i="53" s="1"/>
  <c r="G20" i="53" s="1"/>
  <c r="D11" i="53"/>
  <c r="D8" i="53" s="1"/>
  <c r="G8" i="53"/>
  <c r="G18" i="51"/>
  <c r="D28" i="51"/>
  <c r="G28" i="51" s="1"/>
  <c r="G11" i="50"/>
  <c r="G9" i="50" s="1"/>
  <c r="G19" i="50"/>
  <c r="G17" i="50" s="1"/>
  <c r="G29" i="50"/>
  <c r="G27" i="50" s="1"/>
  <c r="G83" i="50" l="1"/>
  <c r="D32" i="53"/>
  <c r="G32" i="53"/>
  <c r="G8" i="50"/>
  <c r="G158" i="50" l="1"/>
  <c r="G77" i="49" l="1"/>
  <c r="D77" i="49"/>
  <c r="F74" i="49"/>
  <c r="E74" i="49"/>
  <c r="C74" i="49"/>
  <c r="B74" i="49"/>
  <c r="G73" i="49"/>
  <c r="D73" i="49"/>
  <c r="G72" i="49"/>
  <c r="G74" i="49" s="1"/>
  <c r="D72" i="49"/>
  <c r="D74" i="49" s="1"/>
  <c r="G67" i="49"/>
  <c r="G66" i="49" s="1"/>
  <c r="D67" i="49"/>
  <c r="F66" i="49"/>
  <c r="E66" i="49"/>
  <c r="D66" i="49"/>
  <c r="C66" i="49"/>
  <c r="B66" i="49"/>
  <c r="G62" i="49"/>
  <c r="D62" i="49"/>
  <c r="G61" i="49"/>
  <c r="D61" i="49"/>
  <c r="G60" i="49"/>
  <c r="D60" i="49"/>
  <c r="G59" i="49"/>
  <c r="D59" i="49"/>
  <c r="F58" i="49"/>
  <c r="G58" i="49" s="1"/>
  <c r="E58" i="49"/>
  <c r="C58" i="49"/>
  <c r="B58" i="49"/>
  <c r="G57" i="49"/>
  <c r="D57" i="49"/>
  <c r="G56" i="49"/>
  <c r="D56" i="49"/>
  <c r="G55" i="49"/>
  <c r="D55" i="49"/>
  <c r="G54" i="49"/>
  <c r="D54" i="49"/>
  <c r="F53" i="49"/>
  <c r="G53" i="49" s="1"/>
  <c r="E53" i="49"/>
  <c r="D53" i="49"/>
  <c r="C53" i="49"/>
  <c r="B53" i="49"/>
  <c r="G52" i="49"/>
  <c r="D52" i="49"/>
  <c r="G51" i="49"/>
  <c r="D51" i="49"/>
  <c r="G50" i="49"/>
  <c r="D50" i="49"/>
  <c r="G49" i="49"/>
  <c r="D49" i="49"/>
  <c r="G48" i="49"/>
  <c r="D48" i="49"/>
  <c r="G47" i="49"/>
  <c r="D47" i="49"/>
  <c r="G46" i="49"/>
  <c r="D46" i="49"/>
  <c r="G45" i="49"/>
  <c r="D45" i="49"/>
  <c r="F44" i="49"/>
  <c r="F64" i="49" s="1"/>
  <c r="E44" i="49"/>
  <c r="E64" i="49" s="1"/>
  <c r="D44" i="49"/>
  <c r="C44" i="49"/>
  <c r="C64" i="49" s="1"/>
  <c r="B44" i="49"/>
  <c r="B64" i="49" s="1"/>
  <c r="G38" i="49"/>
  <c r="D38" i="49"/>
  <c r="G37" i="49"/>
  <c r="D37" i="49"/>
  <c r="D36" i="49" s="1"/>
  <c r="F36" i="49"/>
  <c r="E36" i="49"/>
  <c r="C36" i="49"/>
  <c r="B36" i="49"/>
  <c r="G35" i="49"/>
  <c r="D35" i="49"/>
  <c r="F34" i="49"/>
  <c r="G34" i="49" s="1"/>
  <c r="E34" i="49"/>
  <c r="C34" i="49"/>
  <c r="B34" i="49"/>
  <c r="G33" i="49"/>
  <c r="D33" i="49"/>
  <c r="G32" i="49"/>
  <c r="D32" i="49"/>
  <c r="G31" i="49"/>
  <c r="D31" i="49"/>
  <c r="G30" i="49"/>
  <c r="D30" i="49"/>
  <c r="G29" i="49"/>
  <c r="D29" i="49"/>
  <c r="G28" i="49"/>
  <c r="D28" i="49"/>
  <c r="F27" i="49"/>
  <c r="E27" i="49"/>
  <c r="D27" i="49"/>
  <c r="C27" i="49"/>
  <c r="B27" i="49"/>
  <c r="G26" i="49"/>
  <c r="D26" i="49"/>
  <c r="G25" i="49"/>
  <c r="D25" i="49"/>
  <c r="G24" i="49"/>
  <c r="D24" i="49"/>
  <c r="G23" i="49"/>
  <c r="D23" i="49"/>
  <c r="G22" i="49"/>
  <c r="D22" i="49"/>
  <c r="G21" i="49"/>
  <c r="D21" i="49"/>
  <c r="G20" i="49"/>
  <c r="D20" i="49"/>
  <c r="G19" i="49"/>
  <c r="D19" i="49"/>
  <c r="G18" i="49"/>
  <c r="D18" i="49"/>
  <c r="G17" i="49"/>
  <c r="D17" i="49"/>
  <c r="G16" i="49"/>
  <c r="D16" i="49"/>
  <c r="F15" i="49"/>
  <c r="E15" i="49"/>
  <c r="E40" i="49" s="1"/>
  <c r="E69" i="49" s="1"/>
  <c r="D15" i="49"/>
  <c r="C15" i="49"/>
  <c r="C40" i="49" s="1"/>
  <c r="C69" i="49" s="1"/>
  <c r="B15" i="49"/>
  <c r="B40" i="49" s="1"/>
  <c r="B69" i="49" s="1"/>
  <c r="G14" i="49"/>
  <c r="D14" i="49"/>
  <c r="G13" i="49"/>
  <c r="D13" i="49"/>
  <c r="G12" i="49"/>
  <c r="D12" i="49"/>
  <c r="G11" i="49"/>
  <c r="D11" i="49"/>
  <c r="G10" i="49"/>
  <c r="D10" i="49"/>
  <c r="G9" i="49"/>
  <c r="D9" i="49"/>
  <c r="G8" i="49"/>
  <c r="D8" i="49"/>
  <c r="G15" i="49" l="1"/>
  <c r="D34" i="49"/>
  <c r="D40" i="49" s="1"/>
  <c r="D69" i="49" s="1"/>
  <c r="G36" i="49"/>
  <c r="D58" i="49"/>
  <c r="G40" i="49"/>
  <c r="G69" i="49" s="1"/>
  <c r="G27" i="49"/>
  <c r="G44" i="49"/>
  <c r="D64" i="49"/>
  <c r="G64" i="49"/>
  <c r="F40" i="49"/>
  <c r="F69" i="49" l="1"/>
  <c r="G41" i="49"/>
  <c r="D63" i="48" l="1"/>
  <c r="D71" i="48" s="1"/>
  <c r="D73" i="48" s="1"/>
  <c r="C63" i="48"/>
  <c r="C71" i="48" s="1"/>
  <c r="C73" i="48" s="1"/>
  <c r="B63" i="48"/>
  <c r="B71" i="48" s="1"/>
  <c r="B73" i="48" s="1"/>
  <c r="D48" i="48"/>
  <c r="D56" i="48" s="1"/>
  <c r="D58" i="48" s="1"/>
  <c r="C48" i="48"/>
  <c r="C56" i="48" s="1"/>
  <c r="C58" i="48" s="1"/>
  <c r="B48" i="48"/>
  <c r="B56" i="48" s="1"/>
  <c r="B58" i="48" s="1"/>
  <c r="D39" i="48"/>
  <c r="C39" i="48"/>
  <c r="B39" i="48"/>
  <c r="D36" i="48"/>
  <c r="D43" i="48" s="1"/>
  <c r="C36" i="48"/>
  <c r="B36" i="48"/>
  <c r="B43" i="48" s="1"/>
  <c r="D28" i="48"/>
  <c r="C28" i="48"/>
  <c r="B28" i="48"/>
  <c r="D16" i="48"/>
  <c r="C16" i="48"/>
  <c r="D12" i="48"/>
  <c r="C12" i="48"/>
  <c r="B12" i="48"/>
  <c r="D7" i="48"/>
  <c r="C7" i="48"/>
  <c r="C20" i="48" s="1"/>
  <c r="C22" i="48" s="1"/>
  <c r="C24" i="48" s="1"/>
  <c r="C32" i="48" s="1"/>
  <c r="B7" i="48"/>
  <c r="B20" i="48" l="1"/>
  <c r="B22" i="48" s="1"/>
  <c r="B24" i="48" s="1"/>
  <c r="B32" i="48" s="1"/>
  <c r="C43" i="48"/>
  <c r="D20" i="48"/>
  <c r="D22" i="48" s="1"/>
  <c r="D24" i="48" s="1"/>
  <c r="D32" i="48" s="1"/>
  <c r="E7" i="47" l="1"/>
  <c r="G7" i="47"/>
  <c r="H7" i="47"/>
  <c r="I7" i="47"/>
  <c r="J7" i="47"/>
  <c r="K7" i="47"/>
  <c r="E13" i="47"/>
  <c r="G13" i="47"/>
  <c r="G19" i="47" s="1"/>
  <c r="H13" i="47"/>
  <c r="H19" i="47" s="1"/>
  <c r="I13" i="47"/>
  <c r="J13" i="47"/>
  <c r="K13" i="47"/>
  <c r="K19" i="47" s="1"/>
  <c r="E19" i="47"/>
  <c r="I19" i="47"/>
  <c r="J19" i="47"/>
  <c r="F40" i="46" l="1"/>
  <c r="E40" i="46"/>
  <c r="D40" i="46"/>
  <c r="C40" i="46"/>
  <c r="B40" i="46"/>
  <c r="F29" i="46"/>
  <c r="F28" i="46"/>
  <c r="F27" i="46"/>
  <c r="H26" i="46"/>
  <c r="G26" i="46"/>
  <c r="E26" i="46"/>
  <c r="D26" i="46"/>
  <c r="C26" i="46"/>
  <c r="B26" i="46"/>
  <c r="F24" i="46"/>
  <c r="F23" i="46"/>
  <c r="F22" i="46"/>
  <c r="H21" i="46"/>
  <c r="G21" i="46"/>
  <c r="E21" i="46"/>
  <c r="D21" i="46"/>
  <c r="C21" i="46"/>
  <c r="B21" i="46"/>
  <c r="F17" i="46"/>
  <c r="F15" i="46"/>
  <c r="F14" i="46"/>
  <c r="F13" i="46"/>
  <c r="H12" i="46"/>
  <c r="G12" i="46"/>
  <c r="E12" i="46"/>
  <c r="D12" i="46"/>
  <c r="C12" i="46"/>
  <c r="B12" i="46"/>
  <c r="F12" i="46" s="1"/>
  <c r="F11" i="46"/>
  <c r="F10" i="46"/>
  <c r="H8" i="46"/>
  <c r="H7" i="46" s="1"/>
  <c r="H19" i="46" s="1"/>
  <c r="G8" i="46"/>
  <c r="G7" i="46" s="1"/>
  <c r="G19" i="46" s="1"/>
  <c r="E8" i="46"/>
  <c r="E7" i="46" s="1"/>
  <c r="E19" i="46" s="1"/>
  <c r="D8" i="46"/>
  <c r="D7" i="46" s="1"/>
  <c r="D19" i="46" s="1"/>
  <c r="C8" i="46"/>
  <c r="B8" i="46"/>
  <c r="B7" i="46" s="1"/>
  <c r="B19" i="46" s="1"/>
  <c r="C7" i="46"/>
  <c r="C19" i="46" s="1"/>
  <c r="F21" i="46" l="1"/>
  <c r="F26" i="46"/>
  <c r="F8" i="46"/>
  <c r="F7" i="46" s="1"/>
  <c r="F19" i="46" s="1"/>
  <c r="F72" i="45" l="1"/>
  <c r="E72" i="45"/>
  <c r="F65" i="45"/>
  <c r="E65" i="45"/>
  <c r="F60" i="45"/>
  <c r="F76" i="45" s="1"/>
  <c r="E60" i="45"/>
  <c r="E76" i="45" s="1"/>
  <c r="C57" i="45"/>
  <c r="B57" i="45"/>
  <c r="F54" i="45"/>
  <c r="E54" i="45"/>
  <c r="C44" i="45"/>
  <c r="C59" i="45" s="1"/>
  <c r="F39" i="45"/>
  <c r="E39" i="45"/>
  <c r="C38" i="45"/>
  <c r="B38" i="45"/>
  <c r="F35" i="45"/>
  <c r="E35" i="45"/>
  <c r="C35" i="45"/>
  <c r="B35" i="45"/>
  <c r="F28" i="45"/>
  <c r="E28" i="45"/>
  <c r="C28" i="45"/>
  <c r="B28" i="45"/>
  <c r="F24" i="45"/>
  <c r="E24" i="45"/>
  <c r="C22" i="45"/>
  <c r="B22" i="45"/>
  <c r="F20" i="45"/>
  <c r="E20" i="45"/>
  <c r="F16" i="45"/>
  <c r="E16" i="45"/>
  <c r="C14" i="45"/>
  <c r="B14" i="45"/>
  <c r="F6" i="45"/>
  <c r="F44" i="45" s="1"/>
  <c r="E6" i="45"/>
  <c r="E44" i="45" s="1"/>
  <c r="C6" i="45"/>
  <c r="B6" i="45"/>
  <c r="B44" i="45" s="1"/>
  <c r="B59" i="45" s="1"/>
  <c r="F56" i="45" l="1"/>
  <c r="F78" i="45" s="1"/>
  <c r="E56" i="45"/>
  <c r="E78" i="45" s="1"/>
</calcChain>
</file>

<file path=xl/sharedStrings.xml><?xml version="1.0" encoding="utf-8"?>
<sst xmlns="http://schemas.openxmlformats.org/spreadsheetml/2006/main" count="823" uniqueCount="628">
  <si>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</si>
  <si>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</si>
  <si>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</si>
  <si>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</si>
  <si>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</si>
  <si>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</si>
  <si>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</si>
  <si>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</si>
  <si>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</si>
  <si>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</si>
  <si>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</si>
  <si>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</si>
  <si>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</si>
  <si>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</si>
  <si>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</si>
  <si>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</si>
  <si>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</si>
  <si>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</si>
  <si>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</si>
  <si>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</si>
  <si>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</si>
  <si>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</si>
  <si>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</si>
  <si>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</si>
  <si>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</si>
  <si>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</si>
  <si>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</si>
  <si>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</si>
  <si>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</si>
  <si>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</si>
  <si>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</si>
  <si>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</si>
  <si>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</si>
  <si>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</si>
  <si>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</si>
  <si>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</si>
  <si>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</si>
  <si>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</si>
  <si>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</si>
  <si>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</si>
  <si>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</si>
  <si>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</si>
  <si>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</si>
  <si>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</si>
  <si>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</si>
  <si>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</si>
  <si>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</si>
  <si>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</si>
  <si>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</si>
  <si>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</si>
  <si>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</si>
  <si>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</si>
  <si>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</si>
  <si>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</si>
  <si>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</si>
  <si>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</si>
  <si>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</si>
  <si>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</si>
  <si>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</si>
  <si>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</si>
  <si>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</si>
  <si>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</si>
  <si>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</si>
  <si>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</si>
  <si>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</si>
  <si>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</si>
  <si>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</si>
  <si>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</si>
  <si>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</si>
  <si>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</si>
  <si>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</si>
  <si>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</si>
  <si>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</si>
  <si>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</si>
  <si>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</si>
  <si>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</si>
  <si>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</si>
  <si>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</si>
  <si>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</si>
  <si>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</si>
  <si>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</si>
  <si>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</si>
  <si>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</si>
  <si>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</si>
  <si>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</si>
  <si>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</si>
  <si>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</si>
  <si>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</si>
  <si>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</si>
  <si>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</si>
  <si>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</si>
  <si>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</si>
  <si>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</si>
  <si>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</si>
  <si>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</si>
  <si>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</si>
  <si>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</si>
  <si>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</si>
  <si>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</si>
  <si>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</si>
  <si>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</si>
  <si>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</si>
  <si>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</si>
  <si>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</si>
  <si>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</si>
  <si>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</si>
  <si>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</si>
  <si>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</si>
  <si>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</si>
  <si>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</si>
  <si>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</si>
  <si>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</si>
  <si>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</si>
  <si>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</si>
  <si>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</si>
  <si>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</si>
  <si>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</si>
  <si>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</si>
  <si>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</si>
  <si>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</si>
  <si>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</si>
  <si>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</si>
  <si>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</si>
  <si>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</si>
  <si>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</si>
  <si>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</si>
  <si>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</si>
  <si>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</si>
  <si>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</si>
  <si>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</si>
  <si>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</si>
  <si>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</si>
  <si>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</si>
  <si>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</si>
  <si>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</si>
  <si>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</si>
  <si>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</si>
  <si>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</si>
  <si>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</si>
  <si>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</si>
  <si>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</si>
  <si>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</si>
  <si>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</si>
  <si>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</si>
  <si>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</si>
  <si>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</si>
  <si>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</si>
  <si>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</si>
  <si>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</si>
  <si>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</si>
  <si>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</si>
  <si>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</si>
  <si>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</si>
  <si>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</si>
  <si>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</si>
  <si>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</si>
  <si>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</si>
  <si>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</si>
  <si>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</si>
  <si>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</si>
  <si>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</si>
  <si>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</si>
  <si>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</si>
  <si>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</si>
  <si>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</si>
  <si>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</si>
  <si>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</si>
  <si>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</si>
  <si>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</si>
  <si>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</si>
  <si>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</si>
  <si>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</si>
  <si>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</si>
  <si>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</si>
  <si>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</si>
  <si>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</si>
  <si>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</si>
  <si>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</si>
  <si>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</si>
  <si>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</si>
  <si>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</si>
  <si>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</si>
  <si>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</si>
  <si>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</si>
  <si>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</si>
  <si>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</si>
  <si>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</si>
  <si>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</si>
  <si>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</si>
  <si>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</si>
  <si>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</si>
  <si>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</si>
  <si>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</si>
  <si>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</si>
  <si>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</si>
  <si>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</si>
  <si>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</si>
  <si>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</si>
  <si>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</si>
  <si>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</si>
  <si>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</si>
  <si>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</si>
  <si>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</si>
  <si>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</si>
  <si>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</si>
  <si>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</si>
  <si>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</si>
  <si>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</si>
  <si>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</si>
  <si>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</si>
  <si>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</si>
  <si>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</si>
  <si>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</si>
  <si>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</si>
  <si>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</si>
  <si>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</si>
  <si>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</si>
  <si>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</si>
  <si>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</si>
  <si>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</si>
  <si>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</si>
  <si>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</si>
  <si>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</si>
  <si>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</si>
  <si>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</si>
  <si>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</si>
  <si>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</si>
  <si>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</si>
  <si>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</si>
  <si>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</si>
  <si>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</si>
  <si>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</si>
  <si>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</si>
  <si>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</si>
  <si>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</si>
  <si>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</si>
  <si>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</si>
  <si>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</si>
  <si>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</si>
  <si>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</si>
  <si>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</si>
  <si>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</si>
  <si>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</si>
  <si>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</si>
  <si>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</si>
  <si>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</si>
  <si>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</si>
  <si>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</si>
  <si>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</si>
  <si>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</si>
  <si>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</si>
  <si>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</si>
  <si>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</si>
  <si>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</si>
  <si>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</si>
  <si>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</si>
  <si>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</si>
  <si>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</si>
  <si>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</si>
  <si>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</si>
  <si>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</si>
  <si>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</si>
  <si>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</si>
  <si>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</si>
  <si>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</si>
  <si>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</si>
  <si>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</si>
  <si>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</si>
  <si>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</si>
  <si>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</si>
  <si>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</si>
  <si>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</si>
  <si>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</si>
  <si>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</si>
  <si>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</si>
  <si>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</si>
  <si>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</si>
  <si>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</si>
  <si>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</si>
  <si>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</si>
  <si>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</si>
  <si>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</si>
  <si>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</si>
  <si>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</si>
  <si>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</si>
  <si>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</si>
  <si>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</si>
  <si>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</si>
  <si>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</si>
  <si>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</si>
  <si>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</si>
  <si>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</si>
  <si>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</si>
  <si>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</si>
  <si>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</si>
  <si>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</si>
  <si>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</si>
  <si>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</si>
  <si>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</si>
  <si>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</si>
  <si>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</si>
  <si>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</si>
  <si>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</si>
  <si>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</si>
  <si>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</si>
  <si>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</si>
  <si>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</si>
  <si>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</si>
  <si>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</si>
  <si>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</si>
  <si>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</si>
  <si>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</si>
  <si>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</si>
  <si>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</si>
  <si>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</si>
  <si>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</si>
  <si>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</si>
  <si>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</si>
  <si>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</si>
  <si>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</si>
  <si>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</si>
  <si>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</si>
  <si>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</si>
  <si>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</si>
  <si>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</si>
  <si>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</si>
  <si>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</si>
  <si>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</si>
  <si>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</si>
  <si>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</si>
  <si>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</si>
  <si>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</si>
  <si>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</si>
  <si>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</si>
  <si>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</si>
  <si>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</si>
  <si>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</si>
  <si>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</si>
  <si>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</si>
  <si>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</si>
  <si>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</si>
  <si>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</si>
  <si>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</si>
  <si>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</si>
  <si>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</si>
  <si>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</si>
  <si>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</si>
  <si>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</si>
  <si>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</si>
  <si>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</si>
  <si>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</si>
  <si>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</si>
  <si>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</si>
  <si>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</si>
  <si>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</si>
  <si>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</si>
  <si>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</si>
  <si>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</si>
  <si>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</si>
  <si>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</si>
  <si>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</si>
  <si>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</si>
  <si>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</si>
  <si>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</si>
  <si>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</si>
  <si>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</si>
  <si>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</si>
  <si>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</si>
  <si>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</si>
  <si>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</si>
  <si>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</si>
  <si>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</si>
  <si>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</si>
  <si>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</si>
  <si>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</si>
  <si>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</si>
  <si>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</si>
  <si>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</si>
  <si>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</si>
  <si>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</si>
  <si>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</si>
  <si>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</si>
  <si>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</si>
  <si>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</si>
  <si>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</si>
  <si>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</si>
  <si>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</si>
  <si>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</si>
  <si>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</si>
  <si>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</si>
  <si>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</si>
  <si>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</si>
  <si>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</si>
  <si>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</si>
  <si>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</si>
  <si>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</si>
  <si>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</si>
  <si>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</si>
  <si>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</si>
  <si>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</si>
  <si>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</si>
  <si>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</si>
  <si>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</si>
  <si>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</si>
  <si>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</si>
  <si>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</si>
  <si>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</si>
  <si>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</si>
  <si>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</si>
  <si>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</si>
  <si>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</si>
  <si>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</si>
  <si>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</si>
  <si>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</si>
  <si>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</si>
  <si>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</si>
  <si>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</si>
  <si>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</si>
  <si>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</si>
  <si>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</si>
  <si>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</si>
  <si>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</si>
  <si>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</si>
  <si>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</si>
  <si>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</si>
  <si>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</si>
  <si>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</si>
  <si>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</si>
  <si>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</si>
  <si>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</si>
  <si>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</si>
  <si>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</si>
  <si>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</si>
  <si>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</si>
  <si>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</si>
  <si>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</si>
  <si>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</si>
  <si>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</si>
  <si>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</si>
  <si>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</si>
  <si>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</si>
  <si>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</si>
  <si>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</si>
  <si>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</si>
  <si>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</si>
  <si>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</si>
  <si>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</si>
  <si>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</si>
  <si>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</si>
  <si>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</si>
  <si>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</si>
  <si>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</si>
  <si>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</si>
  <si>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</si>
  <si>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</si>
  <si>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</si>
  <si>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</si>
  <si>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</si>
  <si>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</si>
  <si>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</si>
  <si>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</si>
  <si>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</si>
  <si>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</si>
  <si>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</si>
  <si>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</si>
  <si>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</si>
  <si>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</si>
  <si>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</si>
  <si>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</si>
  <si>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</si>
  <si>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</si>
  <si>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</si>
  <si>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</si>
  <si>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</si>
  <si>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</si>
  <si>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</si>
  <si>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</si>
  <si>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</si>
  <si>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</si>
  <si>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</si>
  <si>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</si>
  <si>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</si>
  <si>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</si>
  <si>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</si>
  <si>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</si>
  <si>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</si>
  <si>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</si>
  <si>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</si>
  <si>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</si>
  <si>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</si>
  <si>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</si>
  <si>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</si>
  <si>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</si>
  <si>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</si>
  <si>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</si>
  <si>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</si>
  <si>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</si>
  <si>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</si>
  <si>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</si>
  <si>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</si>
  <si>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</si>
  <si>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</si>
  <si>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</si>
  <si>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</si>
  <si>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</si>
  <si>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</si>
  <si>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</si>
  <si>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</si>
  <si>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</si>
  <si>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</si>
  <si>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</si>
  <si>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</si>
  <si>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</si>
  <si>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</si>
  <si>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</si>
  <si>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</si>
  <si>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</si>
  <si>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</si>
  <si>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</si>
  <si>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</si>
  <si>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</si>
  <si>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</si>
  <si>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</si>
  <si>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</si>
  <si>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</si>
  <si>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</si>
  <si>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</si>
  <si>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</si>
  <si>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04.02N</t>
  </si>
  <si>
    <t>04.03N</t>
  </si>
  <si>
    <t>d3) Saneamiento del Sistema Financiero</t>
  </si>
  <si>
    <t>04.04N</t>
  </si>
  <si>
    <t>d4) Adeudos de Ejercicios Fiscales Anteriores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</si>
  <si>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</si>
  <si>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</si>
  <si>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</si>
  <si>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</si>
  <si>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</si>
  <si>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</si>
  <si>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</si>
  <si>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</si>
  <si>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</si>
  <si>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</si>
  <si>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</si>
  <si>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</si>
  <si>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</si>
  <si>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</si>
  <si>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</si>
  <si>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</si>
  <si>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</si>
  <si>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</si>
  <si>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</si>
  <si>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</si>
  <si>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</si>
  <si>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</si>
  <si>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</si>
  <si>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</si>
  <si>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</si>
  <si>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</si>
  <si>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</si>
  <si>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</si>
  <si>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</si>
  <si>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</si>
  <si>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</si>
  <si>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</si>
  <si>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</si>
  <si>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</si>
  <si>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</si>
  <si>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</si>
  <si>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</si>
  <si>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</si>
  <si>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</si>
  <si>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          Fideicomiso de Desastres Naturales (Informativo)</t>
  </si>
  <si>
    <t>Clasificación Administrativa</t>
  </si>
  <si>
    <t>I. Gasto No Etiquetado (I=A+B+C+D+E+F+G+H)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</si>
  <si>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</si>
  <si>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</si>
  <si>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</si>
  <si>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</si>
  <si>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</si>
  <si>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</si>
  <si>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</si>
  <si>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 xml:space="preserve">b1) Protección Ambiental </t>
  </si>
  <si>
    <t xml:space="preserve">b5) Educación </t>
  </si>
  <si>
    <t xml:space="preserve">c3) Combustibles y Energía 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</si>
  <si>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</si>
  <si>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</si>
  <si>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</si>
  <si>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II: Gasto Etiquetado (II=A+B+C+D)</t>
  </si>
  <si>
    <t>A. Gobierno (A=a1+a2+a3+a4+a5+a6+a7a+a8)</t>
  </si>
  <si>
    <t>Clasificación de Servicios Personales por Categoría</t>
  </si>
  <si>
    <t>Concepto ( c )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</si>
  <si>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</si>
  <si>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</si>
  <si>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</si>
  <si>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</si>
  <si>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</si>
  <si>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</si>
  <si>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</si>
  <si>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</si>
  <si>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Informe Analítico de la Deuda Pública y Otros Pasivos - LDF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</si>
  <si>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</si>
  <si>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</si>
  <si>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</si>
  <si>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</si>
  <si>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</si>
  <si>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</si>
  <si>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</si>
  <si>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</si>
  <si>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</si>
  <si>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</si>
  <si>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</si>
  <si>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Balance Presupuestario - LDF</t>
  </si>
  <si>
    <t>Estimado/
Aprobado (d)</t>
  </si>
  <si>
    <t>VI. Balance Presupuestario de Recursos Disponibles sin Financiamiento Neto (VI = V – A3.1)</t>
  </si>
  <si>
    <t>Estado Analítico de Ingresos Detallado - LDF</t>
  </si>
  <si>
    <t xml:space="preserve">Concepto (c) </t>
  </si>
  <si>
    <t>47N</t>
  </si>
  <si>
    <t>48N</t>
  </si>
  <si>
    <t>47E</t>
  </si>
  <si>
    <t>48E</t>
  </si>
  <si>
    <t>Saldo al 31 de diciembre de 2020 (d)</t>
  </si>
  <si>
    <t>f. Estimación por Pérdida o Deterioro de Activos Circulantes (f=f1+f2)</t>
  </si>
  <si>
    <t>IIIC. Exceso o Insuficiencia en la Actualización de la Hacienda Pública/Patrimonio (IIIC = a + b)</t>
  </si>
  <si>
    <t>Sistema Municipal DIF Dolores Hidalgo, CIN
Estado de Situación Financiera Detallado - LDF
al 30 de Septiembre de 2021 y al 31 de Diciembre de 2020
PESOS</t>
  </si>
  <si>
    <t xml:space="preserve"> Sistema Municipal DIF Dolores Hidalgo, CIN</t>
  </si>
  <si>
    <t>Al 31 de Diciembre de 2020 y al 30 de Septiembre de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</si>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</sst>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4">
    <xf numFmtId="0" fontId="0" fillId="0" borderId="0"/>
    <xf numFmtId="0" fontId="6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10" fillId="0" borderId="5" xfId="5" applyFont="1" applyBorder="1" applyAlignment="1">
      <alignment horizontal="left" vertical="top"/>
    </xf>
    <xf numFmtId="0" fontId="11" fillId="0" borderId="5" xfId="5" applyFont="1" applyBorder="1" applyAlignment="1">
      <alignment horizontal="left"/>
    </xf>
    <xf numFmtId="0" fontId="10" fillId="0" borderId="5" xfId="5" applyFont="1" applyFill="1" applyBorder="1" applyAlignment="1">
      <alignment horizontal="left" vertical="top"/>
    </xf>
    <xf numFmtId="0" fontId="21" fillId="0" borderId="5" xfId="0" applyFont="1" applyBorder="1" applyAlignment="1">
      <alignment vertical="center" wrapText="1"/>
    </xf>
    <xf numFmtId="4" fontId="21" fillId="0" borderId="7" xfId="0" applyNumberFormat="1" applyFont="1" applyBorder="1" applyAlignment="1">
      <alignment vertical="center"/>
    </xf>
    <xf numFmtId="0" fontId="21" fillId="0" borderId="0" xfId="0" applyFont="1" applyBorder="1" applyAlignment="1">
      <alignment horizontal="justify" vertical="center" wrapText="1"/>
    </xf>
    <xf numFmtId="4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21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6" fillId="0" borderId="0" xfId="0" applyFont="1"/>
    <xf numFmtId="0" fontId="23" fillId="4" borderId="4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12" applyAlignment="1">
      <alignment vertical="center"/>
    </xf>
    <xf numFmtId="0" fontId="1" fillId="0" borderId="0" xfId="12"/>
    <xf numFmtId="0" fontId="12" fillId="2" borderId="1" xfId="12" applyFont="1" applyFill="1" applyBorder="1" applyAlignment="1" applyProtection="1">
      <alignment horizontal="center" vertical="center"/>
    </xf>
    <xf numFmtId="0" fontId="12" fillId="2" borderId="2" xfId="12" applyFont="1" applyFill="1" applyBorder="1" applyAlignment="1" applyProtection="1">
      <alignment horizontal="center" vertical="center"/>
    </xf>
    <xf numFmtId="0" fontId="12" fillId="2" borderId="3" xfId="12" applyFont="1" applyFill="1" applyBorder="1" applyAlignment="1" applyProtection="1">
      <alignment horizontal="center" vertical="center"/>
    </xf>
    <xf numFmtId="0" fontId="12" fillId="2" borderId="5" xfId="12" applyFont="1" applyFill="1" applyBorder="1" applyAlignment="1">
      <alignment horizontal="center" vertical="center"/>
    </xf>
    <xf numFmtId="0" fontId="12" fillId="2" borderId="0" xfId="12" applyFont="1" applyFill="1" applyBorder="1" applyAlignment="1">
      <alignment horizontal="center" vertical="center"/>
    </xf>
    <xf numFmtId="0" fontId="12" fillId="2" borderId="13" xfId="12" applyFont="1" applyFill="1" applyBorder="1" applyAlignment="1">
      <alignment horizontal="center" vertical="center"/>
    </xf>
    <xf numFmtId="0" fontId="12" fillId="2" borderId="5" xfId="12" applyFont="1" applyFill="1" applyBorder="1" applyAlignment="1" applyProtection="1">
      <alignment horizontal="center" vertical="center"/>
    </xf>
    <xf numFmtId="0" fontId="12" fillId="2" borderId="0" xfId="12" applyFont="1" applyFill="1" applyBorder="1" applyAlignment="1" applyProtection="1">
      <alignment horizontal="center" vertical="center"/>
    </xf>
    <xf numFmtId="0" fontId="12" fillId="2" borderId="13" xfId="12" applyFont="1" applyFill="1" applyBorder="1" applyAlignment="1" applyProtection="1">
      <alignment horizontal="center" vertical="center"/>
    </xf>
    <xf numFmtId="0" fontId="12" fillId="2" borderId="8" xfId="12" applyFont="1" applyFill="1" applyBorder="1" applyAlignment="1">
      <alignment horizontal="center" vertical="center"/>
    </xf>
    <xf numFmtId="0" fontId="12" fillId="2" borderId="10" xfId="12" applyFont="1" applyFill="1" applyBorder="1" applyAlignment="1">
      <alignment horizontal="center" vertical="center"/>
    </xf>
    <xf numFmtId="0" fontId="12" fillId="2" borderId="14" xfId="12" applyFont="1" applyFill="1" applyBorder="1" applyAlignment="1">
      <alignment horizontal="center" vertical="center"/>
    </xf>
    <xf numFmtId="0" fontId="12" fillId="2" borderId="11" xfId="12" applyFont="1" applyFill="1" applyBorder="1" applyAlignment="1">
      <alignment horizontal="center" vertical="center" wrapText="1"/>
    </xf>
    <xf numFmtId="0" fontId="12" fillId="2" borderId="11" xfId="12" applyFont="1" applyFill="1" applyBorder="1" applyAlignment="1" applyProtection="1">
      <alignment horizontal="center" vertical="center" wrapText="1"/>
      <protection locked="0"/>
    </xf>
    <xf numFmtId="0" fontId="12" fillId="2" borderId="4" xfId="12" applyFont="1" applyFill="1" applyBorder="1" applyAlignment="1">
      <alignment horizontal="center" vertical="center" wrapText="1"/>
    </xf>
    <xf numFmtId="0" fontId="1" fillId="0" borderId="0" xfId="12" applyAlignment="1">
      <alignment wrapText="1"/>
    </xf>
    <xf numFmtId="0" fontId="1" fillId="0" borderId="7" xfId="12" applyFill="1" applyBorder="1"/>
    <xf numFmtId="0" fontId="12" fillId="0" borderId="5" xfId="12" applyFont="1" applyFill="1" applyBorder="1" applyAlignment="1">
      <alignment horizontal="left" vertical="center" indent="3"/>
    </xf>
    <xf numFmtId="43" fontId="12" fillId="0" borderId="7" xfId="13" applyFont="1" applyFill="1" applyBorder="1" applyAlignment="1" applyProtection="1">
      <alignment horizontal="right" vertical="center"/>
      <protection locked="0"/>
    </xf>
    <xf numFmtId="0" fontId="1" fillId="0" borderId="5" xfId="12" applyFill="1" applyBorder="1" applyAlignment="1">
      <alignment horizontal="left" vertical="center" indent="5"/>
    </xf>
    <xf numFmtId="43" fontId="0" fillId="0" borderId="7" xfId="13" applyFont="1" applyFill="1" applyBorder="1" applyAlignment="1" applyProtection="1">
      <alignment horizontal="right" vertical="center"/>
      <protection locked="0"/>
    </xf>
    <xf numFmtId="0" fontId="1" fillId="0" borderId="5" xfId="12" applyFill="1" applyBorder="1" applyAlignment="1">
      <alignment horizontal="left" vertical="center" indent="7"/>
    </xf>
    <xf numFmtId="43" fontId="1" fillId="0" borderId="7" xfId="13" applyFont="1" applyFill="1" applyBorder="1" applyAlignment="1" applyProtection="1">
      <alignment horizontal="right" vertical="center"/>
      <protection locked="0"/>
    </xf>
    <xf numFmtId="0" fontId="1" fillId="0" borderId="7" xfId="12" applyFill="1" applyBorder="1" applyAlignment="1">
      <alignment vertical="center"/>
    </xf>
    <xf numFmtId="43" fontId="0" fillId="0" borderId="7" xfId="13" applyFont="1" applyFill="1" applyBorder="1" applyAlignment="1">
      <alignment horizontal="right"/>
    </xf>
    <xf numFmtId="43" fontId="0" fillId="2" borderId="15" xfId="13" applyFont="1" applyFill="1" applyBorder="1" applyAlignment="1">
      <alignment horizontal="right"/>
    </xf>
    <xf numFmtId="0" fontId="1" fillId="0" borderId="7" xfId="12" applyBorder="1" applyAlignment="1">
      <alignment vertical="center"/>
    </xf>
    <xf numFmtId="43" fontId="0" fillId="0" borderId="7" xfId="13" applyFont="1" applyBorder="1" applyAlignment="1">
      <alignment horizontal="right"/>
    </xf>
    <xf numFmtId="43" fontId="0" fillId="0" borderId="7" xfId="13" applyFont="1" applyFill="1" applyBorder="1" applyAlignment="1">
      <alignment horizontal="right" vertical="center"/>
    </xf>
    <xf numFmtId="0" fontId="1" fillId="0" borderId="5" xfId="12" applyFill="1" applyBorder="1" applyAlignment="1" applyProtection="1">
      <alignment horizontal="left" vertical="center" indent="5"/>
      <protection locked="0"/>
    </xf>
    <xf numFmtId="0" fontId="13" fillId="0" borderId="7" xfId="12" applyFont="1" applyFill="1" applyBorder="1" applyAlignment="1">
      <alignment vertical="center"/>
    </xf>
    <xf numFmtId="0" fontId="13" fillId="0" borderId="9" xfId="12" applyFont="1" applyFill="1" applyBorder="1" applyAlignment="1">
      <alignment vertical="center"/>
    </xf>
    <xf numFmtId="43" fontId="0" fillId="0" borderId="9" xfId="13" applyFont="1" applyFill="1" applyBorder="1" applyAlignment="1">
      <alignment horizontal="right"/>
    </xf>
    <xf numFmtId="0" fontId="18" fillId="0" borderId="0" xfId="12" applyFont="1" applyFill="1" applyBorder="1" applyAlignment="1">
      <alignment horizontal="justify" vertical="center" wrapText="1"/>
    </xf>
    <xf numFmtId="0" fontId="1" fillId="0" borderId="7" xfId="12" applyBorder="1"/>
    <xf numFmtId="0" fontId="12" fillId="0" borderId="7" xfId="12" applyFont="1" applyFill="1" applyBorder="1" applyAlignment="1" applyProtection="1">
      <alignment vertical="center"/>
      <protection locked="0"/>
    </xf>
    <xf numFmtId="0" fontId="1" fillId="0" borderId="7" xfId="12" applyFill="1" applyBorder="1" applyAlignment="1" applyProtection="1">
      <alignment vertical="center"/>
      <protection locked="0"/>
    </xf>
    <xf numFmtId="0" fontId="1" fillId="0" borderId="0" xfId="12" applyProtection="1">
      <protection locked="0"/>
    </xf>
    <xf numFmtId="0" fontId="13" fillId="0" borderId="9" xfId="12" applyFont="1" applyBorder="1"/>
    <xf numFmtId="0" fontId="1" fillId="0" borderId="9" xfId="12" applyBorder="1"/>
    <xf numFmtId="43" fontId="0" fillId="0" borderId="9" xfId="13" applyFont="1" applyFill="1" applyBorder="1"/>
    <xf numFmtId="0" fontId="1" fillId="0" borderId="9" xfId="12" applyFill="1" applyBorder="1"/>
    <xf numFmtId="0" fontId="1" fillId="0" borderId="9" xfId="12" applyFill="1" applyBorder="1" applyAlignment="1">
      <alignment vertical="center"/>
    </xf>
    <xf numFmtId="43" fontId="12" fillId="0" borderId="7" xfId="13" applyFont="1" applyFill="1" applyBorder="1" applyAlignment="1" applyProtection="1">
      <alignment vertical="center"/>
      <protection locked="0"/>
    </xf>
    <xf numFmtId="0" fontId="1" fillId="2" borderId="15" xfId="12" applyFill="1" applyBorder="1" applyAlignment="1">
      <alignment vertical="center"/>
    </xf>
    <xf numFmtId="0" fontId="12" fillId="0" borderId="7" xfId="12" applyFont="1" applyFill="1" applyBorder="1" applyAlignment="1">
      <alignment horizontal="left" vertical="center" indent="2"/>
    </xf>
    <xf numFmtId="43" fontId="0" fillId="0" borderId="7" xfId="13" applyFont="1" applyFill="1" applyBorder="1" applyAlignment="1">
      <alignment vertical="center"/>
    </xf>
    <xf numFmtId="16" fontId="1" fillId="0" borderId="7" xfId="12" applyNumberFormat="1" applyFill="1" applyBorder="1" applyAlignment="1">
      <alignment vertical="center"/>
    </xf>
    <xf numFmtId="0" fontId="13" fillId="0" borderId="7" xfId="12" applyFont="1" applyFill="1" applyBorder="1" applyAlignment="1">
      <alignment horizontal="left" vertical="center"/>
    </xf>
    <xf numFmtId="43" fontId="0" fillId="0" borderId="7" xfId="13" applyFont="1" applyFill="1" applyBorder="1" applyAlignment="1" applyProtection="1">
      <alignment vertical="center"/>
      <protection locked="0"/>
    </xf>
    <xf numFmtId="164" fontId="1" fillId="0" borderId="7" xfId="12" applyNumberFormat="1" applyFill="1" applyBorder="1" applyAlignment="1" applyProtection="1">
      <alignment vertical="center"/>
      <protection locked="0"/>
    </xf>
    <xf numFmtId="0" fontId="1" fillId="0" borderId="7" xfId="12" applyFill="1" applyBorder="1" applyAlignment="1" applyProtection="1">
      <alignment horizontal="left" vertical="center" indent="4"/>
      <protection locked="0"/>
    </xf>
    <xf numFmtId="0" fontId="1" fillId="0" borderId="7" xfId="12" applyBorder="1" applyAlignment="1">
      <alignment horizontal="left" indent="3"/>
    </xf>
    <xf numFmtId="0" fontId="12" fillId="2" borderId="4" xfId="12" applyFont="1" applyFill="1" applyBorder="1" applyAlignment="1" applyProtection="1">
      <alignment horizontal="center" vertical="center" wrapText="1"/>
      <protection locked="0"/>
    </xf>
    <xf numFmtId="0" fontId="12" fillId="2" borderId="4" xfId="12" applyFont="1" applyFill="1" applyBorder="1" applyAlignment="1">
      <alignment horizontal="left" vertical="center" wrapText="1" indent="3"/>
    </xf>
    <xf numFmtId="0" fontId="12" fillId="0" borderId="7" xfId="12" applyFont="1" applyFill="1" applyBorder="1" applyAlignment="1">
      <alignment horizontal="left" vertical="center" indent="3"/>
    </xf>
    <xf numFmtId="43" fontId="12" fillId="0" borderId="7" xfId="13" applyFont="1" applyFill="1" applyBorder="1" applyProtection="1">
      <protection locked="0"/>
    </xf>
    <xf numFmtId="0" fontId="1" fillId="0" borderId="7" xfId="12" applyFill="1" applyBorder="1" applyAlignment="1">
      <alignment horizontal="left" vertical="center" indent="6"/>
    </xf>
    <xf numFmtId="43" fontId="1" fillId="0" borderId="7" xfId="13" applyFont="1" applyFill="1" applyBorder="1" applyProtection="1">
      <protection locked="0"/>
    </xf>
    <xf numFmtId="0" fontId="1" fillId="0" borderId="7" xfId="12" applyFill="1" applyBorder="1" applyAlignment="1">
      <alignment horizontal="left" vertical="center" indent="3"/>
    </xf>
    <xf numFmtId="43" fontId="0" fillId="0" borderId="7" xfId="13" applyFont="1" applyFill="1" applyBorder="1"/>
    <xf numFmtId="43" fontId="15" fillId="2" borderId="15" xfId="13" applyFont="1" applyFill="1" applyBorder="1" applyAlignment="1"/>
    <xf numFmtId="43" fontId="14" fillId="2" borderId="15" xfId="13" applyFont="1" applyFill="1" applyBorder="1" applyAlignment="1"/>
    <xf numFmtId="43" fontId="16" fillId="0" borderId="7" xfId="13" applyFont="1" applyFill="1" applyBorder="1" applyProtection="1">
      <protection locked="0"/>
    </xf>
    <xf numFmtId="43" fontId="12" fillId="0" borderId="7" xfId="13" applyFont="1" applyFill="1" applyBorder="1"/>
    <xf numFmtId="0" fontId="12" fillId="0" borderId="7" xfId="12" applyFont="1" applyFill="1" applyBorder="1" applyAlignment="1">
      <alignment horizontal="left" vertical="center" wrapText="1" indent="3"/>
    </xf>
    <xf numFmtId="0" fontId="12" fillId="0" borderId="9" xfId="12" applyFont="1" applyFill="1" applyBorder="1" applyAlignment="1">
      <alignment horizontal="left" vertical="center" wrapText="1" indent="3"/>
    </xf>
    <xf numFmtId="3" fontId="1" fillId="0" borderId="9" xfId="12" applyNumberFormat="1" applyFill="1" applyBorder="1"/>
    <xf numFmtId="43" fontId="1" fillId="0" borderId="7" xfId="13" applyFont="1" applyFill="1" applyBorder="1" applyAlignment="1" applyProtection="1">
      <alignment vertical="center"/>
      <protection locked="0"/>
    </xf>
    <xf numFmtId="3" fontId="1" fillId="0" borderId="9" xfId="12" applyNumberFormat="1" applyFill="1" applyBorder="1" applyAlignment="1">
      <alignment vertical="center"/>
    </xf>
    <xf numFmtId="0" fontId="12" fillId="0" borderId="9" xfId="12" applyFont="1" applyFill="1" applyBorder="1" applyAlignment="1">
      <alignment horizontal="left" vertical="center" indent="3"/>
    </xf>
    <xf numFmtId="43" fontId="0" fillId="0" borderId="9" xfId="13" applyFont="1" applyFill="1" applyBorder="1" applyAlignment="1">
      <alignment vertical="center"/>
    </xf>
    <xf numFmtId="0" fontId="1" fillId="0" borderId="6" xfId="12" applyFill="1" applyBorder="1" applyAlignment="1">
      <alignment horizontal="left" vertical="center" indent="6"/>
    </xf>
    <xf numFmtId="43" fontId="1" fillId="0" borderId="6" xfId="13" applyFont="1" applyFill="1" applyBorder="1" applyAlignment="1" applyProtection="1">
      <alignment vertical="center"/>
      <protection locked="0"/>
    </xf>
    <xf numFmtId="0" fontId="12" fillId="0" borderId="7" xfId="12" applyFont="1" applyFill="1" applyBorder="1" applyAlignment="1">
      <alignment horizontal="left" vertical="center" wrapText="1" indent="9"/>
    </xf>
    <xf numFmtId="0" fontId="1" fillId="0" borderId="7" xfId="12" applyFill="1" applyBorder="1" applyAlignment="1">
      <alignment horizontal="left" vertical="center" indent="12"/>
    </xf>
    <xf numFmtId="43" fontId="14" fillId="2" borderId="15" xfId="13" applyFont="1" applyFill="1" applyBorder="1" applyAlignment="1">
      <alignment vertical="center"/>
    </xf>
    <xf numFmtId="0" fontId="12" fillId="0" borderId="7" xfId="12" applyFont="1" applyFill="1" applyBorder="1" applyAlignment="1">
      <alignment vertical="center"/>
    </xf>
    <xf numFmtId="43" fontId="12" fillId="0" borderId="7" xfId="13" applyFont="1" applyFill="1" applyBorder="1" applyAlignment="1">
      <alignment vertical="center"/>
    </xf>
    <xf numFmtId="4" fontId="1" fillId="0" borderId="6" xfId="12" applyNumberFormat="1" applyFont="1" applyFill="1" applyBorder="1" applyProtection="1">
      <protection locked="0"/>
    </xf>
    <xf numFmtId="43" fontId="0" fillId="0" borderId="7" xfId="13" applyFont="1" applyFill="1" applyBorder="1" applyProtection="1">
      <protection locked="0"/>
    </xf>
    <xf numFmtId="43" fontId="14" fillId="2" borderId="15" xfId="13" applyFont="1" applyFill="1" applyBorder="1"/>
    <xf numFmtId="0" fontId="12" fillId="2" borderId="6" xfId="12" applyFont="1" applyFill="1" applyBorder="1" applyAlignment="1">
      <alignment horizontal="center" vertical="center"/>
    </xf>
    <xf numFmtId="0" fontId="12" fillId="2" borderId="4" xfId="12" applyFont="1" applyFill="1" applyBorder="1" applyAlignment="1">
      <alignment horizontal="center" vertical="center"/>
    </xf>
    <xf numFmtId="0" fontId="12" fillId="2" borderId="9" xfId="12" applyFont="1" applyFill="1" applyBorder="1" applyAlignment="1">
      <alignment horizontal="center" vertical="center"/>
    </xf>
    <xf numFmtId="0" fontId="12" fillId="2" borderId="4" xfId="12" applyFont="1" applyFill="1" applyBorder="1" applyAlignment="1">
      <alignment horizontal="center" vertical="center"/>
    </xf>
    <xf numFmtId="0" fontId="12" fillId="0" borderId="6" xfId="12" applyFont="1" applyFill="1" applyBorder="1" applyAlignment="1">
      <alignment horizontal="left" vertical="center" indent="3"/>
    </xf>
    <xf numFmtId="0" fontId="20" fillId="0" borderId="0" xfId="12" applyFont="1"/>
    <xf numFmtId="0" fontId="1" fillId="0" borderId="7" xfId="12" applyFill="1" applyBorder="1" applyAlignment="1">
      <alignment horizontal="left" indent="6"/>
    </xf>
    <xf numFmtId="0" fontId="1" fillId="0" borderId="7" xfId="12" applyFill="1" applyBorder="1" applyAlignment="1">
      <alignment horizontal="left" vertical="center" indent="9"/>
    </xf>
    <xf numFmtId="43" fontId="0" fillId="2" borderId="15" xfId="13" applyFont="1" applyFill="1" applyBorder="1" applyAlignment="1">
      <alignment vertical="center"/>
    </xf>
    <xf numFmtId="0" fontId="1" fillId="0" borderId="7" xfId="12" applyFill="1" applyBorder="1" applyAlignment="1">
      <alignment horizontal="left" vertical="center" wrapText="1" indent="9"/>
    </xf>
    <xf numFmtId="0" fontId="1" fillId="0" borderId="7" xfId="12" applyFill="1" applyBorder="1" applyAlignment="1">
      <alignment horizontal="left" wrapText="1" indent="9"/>
    </xf>
    <xf numFmtId="0" fontId="1" fillId="0" borderId="7" xfId="12" applyFill="1" applyBorder="1" applyAlignment="1">
      <alignment horizontal="left" vertical="center" wrapText="1" indent="3"/>
    </xf>
    <xf numFmtId="43" fontId="0" fillId="0" borderId="0" xfId="13" applyFont="1"/>
    <xf numFmtId="43" fontId="0" fillId="0" borderId="0" xfId="13" applyFont="1" applyFill="1" applyBorder="1" applyAlignment="1" applyProtection="1">
      <alignment vertical="center"/>
      <protection locked="0"/>
    </xf>
    <xf numFmtId="3" fontId="1" fillId="0" borderId="0" xfId="12" applyNumberFormat="1"/>
    <xf numFmtId="0" fontId="12" fillId="2" borderId="6" xfId="12" applyFont="1" applyFill="1" applyBorder="1" applyAlignment="1" applyProtection="1">
      <alignment horizontal="center" vertical="center"/>
    </xf>
    <xf numFmtId="0" fontId="12" fillId="2" borderId="7" xfId="12" applyFont="1" applyFill="1" applyBorder="1" applyAlignment="1">
      <alignment horizontal="center" vertical="center"/>
    </xf>
    <xf numFmtId="0" fontId="12" fillId="2" borderId="7" xfId="12" applyFont="1" applyFill="1" applyBorder="1" applyAlignment="1" applyProtection="1">
      <alignment horizontal="center" vertical="center"/>
    </xf>
    <xf numFmtId="0" fontId="12" fillId="2" borderId="4" xfId="12" applyFont="1" applyFill="1" applyBorder="1" applyAlignment="1">
      <alignment horizontal="center" vertical="center" wrapText="1"/>
    </xf>
    <xf numFmtId="0" fontId="12" fillId="2" borderId="9" xfId="12" applyFont="1" applyFill="1" applyBorder="1" applyAlignment="1">
      <alignment horizontal="center" vertical="center" wrapText="1"/>
    </xf>
    <xf numFmtId="0" fontId="12" fillId="3" borderId="6" xfId="12" applyFont="1" applyFill="1" applyBorder="1" applyAlignment="1">
      <alignment horizontal="left" vertical="center" indent="3"/>
    </xf>
    <xf numFmtId="43" fontId="12" fillId="3" borderId="7" xfId="13" applyFont="1" applyFill="1" applyBorder="1" applyAlignment="1" applyProtection="1">
      <alignment vertical="center"/>
      <protection locked="0"/>
    </xf>
    <xf numFmtId="0" fontId="1" fillId="3" borderId="7" xfId="12" applyFill="1" applyBorder="1" applyAlignment="1">
      <alignment horizontal="left" vertical="center" indent="6"/>
    </xf>
    <xf numFmtId="43" fontId="0" fillId="3" borderId="7" xfId="13" applyFont="1" applyFill="1" applyBorder="1" applyAlignment="1" applyProtection="1">
      <alignment vertical="center"/>
      <protection locked="0"/>
    </xf>
    <xf numFmtId="0" fontId="1" fillId="3" borderId="7" xfId="12" applyFill="1" applyBorder="1" applyAlignment="1">
      <alignment horizontal="left" vertical="center" indent="9"/>
    </xf>
    <xf numFmtId="43" fontId="1" fillId="3" borderId="7" xfId="13" applyFont="1" applyFill="1" applyBorder="1" applyAlignment="1" applyProtection="1">
      <alignment vertical="center"/>
      <protection locked="0"/>
    </xf>
    <xf numFmtId="0" fontId="1" fillId="3" borderId="7" xfId="12" applyFill="1" applyBorder="1" applyAlignment="1">
      <alignment horizontal="left" vertical="center" indent="3"/>
    </xf>
    <xf numFmtId="43" fontId="0" fillId="3" borderId="7" xfId="13" applyFont="1" applyFill="1" applyBorder="1" applyAlignment="1">
      <alignment vertical="center"/>
    </xf>
    <xf numFmtId="0" fontId="12" fillId="3" borderId="7" xfId="12" applyFont="1" applyFill="1" applyBorder="1" applyAlignment="1">
      <alignment horizontal="left" vertical="center" indent="3"/>
    </xf>
    <xf numFmtId="0" fontId="1" fillId="3" borderId="7" xfId="12" applyFill="1" applyBorder="1" applyAlignment="1">
      <alignment horizontal="left" indent="9"/>
    </xf>
    <xf numFmtId="0" fontId="1" fillId="3" borderId="7" xfId="12" applyFill="1" applyBorder="1" applyAlignment="1">
      <alignment horizontal="left" indent="3"/>
    </xf>
    <xf numFmtId="0" fontId="12" fillId="3" borderId="7" xfId="12" applyFont="1" applyFill="1" applyBorder="1" applyAlignment="1">
      <alignment horizontal="left" indent="3"/>
    </xf>
    <xf numFmtId="0" fontId="1" fillId="0" borderId="9" xfId="12" applyBorder="1" applyAlignment="1">
      <alignment vertical="center"/>
    </xf>
    <xf numFmtId="43" fontId="0" fillId="0" borderId="9" xfId="13" applyFont="1" applyBorder="1"/>
    <xf numFmtId="0" fontId="1" fillId="0" borderId="0" xfId="12" applyBorder="1"/>
    <xf numFmtId="3" fontId="12" fillId="2" borderId="4" xfId="12" applyNumberFormat="1" applyFont="1" applyFill="1" applyBorder="1" applyAlignment="1">
      <alignment horizontal="center" vertical="center"/>
    </xf>
    <xf numFmtId="3" fontId="12" fillId="2" borderId="9" xfId="12" applyNumberFormat="1" applyFont="1" applyFill="1" applyBorder="1" applyAlignment="1">
      <alignment horizontal="center" vertical="center" wrapText="1"/>
    </xf>
    <xf numFmtId="3" fontId="12" fillId="2" borderId="4" xfId="12" applyNumberFormat="1" applyFont="1" applyFill="1" applyBorder="1" applyAlignment="1">
      <alignment horizontal="center" vertical="center"/>
    </xf>
    <xf numFmtId="3" fontId="12" fillId="2" borderId="4" xfId="12" applyNumberFormat="1" applyFont="1" applyFill="1" applyBorder="1" applyAlignment="1">
      <alignment horizontal="center" vertical="center" wrapText="1"/>
    </xf>
    <xf numFmtId="3" fontId="12" fillId="2" borderId="4" xfId="12" applyNumberFormat="1" applyFont="1" applyFill="1" applyBorder="1" applyAlignment="1">
      <alignment horizontal="center" vertical="center" wrapText="1"/>
    </xf>
    <xf numFmtId="43" fontId="12" fillId="0" borderId="6" xfId="13" applyFont="1" applyFill="1" applyBorder="1" applyAlignment="1" applyProtection="1">
      <alignment vertical="center"/>
      <protection locked="0"/>
    </xf>
    <xf numFmtId="0" fontId="1" fillId="0" borderId="7" xfId="12" applyFont="1" applyFill="1" applyBorder="1" applyAlignment="1" applyProtection="1">
      <alignment horizontal="left" vertical="center" indent="6"/>
      <protection locked="0"/>
    </xf>
    <xf numFmtId="0" fontId="1" fillId="0" borderId="7" xfId="12" applyFill="1" applyBorder="1" applyAlignment="1" applyProtection="1">
      <alignment horizontal="left" vertical="center" indent="6"/>
      <protection locked="0"/>
    </xf>
    <xf numFmtId="43" fontId="0" fillId="0" borderId="9" xfId="13" applyFont="1" applyBorder="1" applyAlignment="1">
      <alignment vertical="center"/>
    </xf>
    <xf numFmtId="0" fontId="1" fillId="0" borderId="0" xfId="12" applyFill="1" applyBorder="1"/>
    <xf numFmtId="0" fontId="12" fillId="2" borderId="11" xfId="12" applyFont="1" applyFill="1" applyBorder="1" applyAlignment="1">
      <alignment horizontal="center" vertical="center"/>
    </xf>
    <xf numFmtId="43" fontId="12" fillId="0" borderId="3" xfId="13" applyFont="1" applyFill="1" applyBorder="1" applyAlignment="1" applyProtection="1">
      <alignment vertical="center"/>
      <protection locked="0"/>
    </xf>
    <xf numFmtId="43" fontId="0" fillId="0" borderId="13" xfId="13" applyFont="1" applyFill="1" applyBorder="1" applyAlignment="1" applyProtection="1">
      <alignment vertical="center"/>
      <protection locked="0"/>
    </xf>
    <xf numFmtId="43" fontId="1" fillId="0" borderId="13" xfId="13" applyFont="1" applyFill="1" applyBorder="1" applyAlignment="1" applyProtection="1">
      <alignment vertical="center"/>
      <protection locked="0"/>
    </xf>
    <xf numFmtId="0" fontId="1" fillId="0" borderId="7" xfId="12" applyFill="1" applyBorder="1" applyAlignment="1">
      <alignment horizontal="left" vertical="center" wrapText="1" indent="6"/>
    </xf>
    <xf numFmtId="43" fontId="12" fillId="0" borderId="13" xfId="13" applyFont="1" applyFill="1" applyBorder="1" applyAlignment="1" applyProtection="1">
      <alignment vertical="center"/>
      <protection locked="0"/>
    </xf>
    <xf numFmtId="43" fontId="0" fillId="0" borderId="13" xfId="13" applyFont="1" applyFill="1" applyBorder="1" applyAlignment="1" applyProtection="1">
      <alignment vertical="center" wrapText="1"/>
      <protection locked="0"/>
    </xf>
    <xf numFmtId="43" fontId="0" fillId="0" borderId="13" xfId="13" applyFont="1" applyFill="1" applyBorder="1" applyAlignment="1">
      <alignment vertical="center"/>
    </xf>
    <xf numFmtId="43" fontId="0" fillId="0" borderId="14" xfId="13" applyFont="1" applyFill="1" applyBorder="1"/>
    <xf numFmtId="0" fontId="12" fillId="2" borderId="12" xfId="12" applyFont="1" applyFill="1" applyBorder="1" applyAlignment="1">
      <alignment horizontal="center" vertical="center" wrapText="1"/>
    </xf>
    <xf numFmtId="0" fontId="12" fillId="2" borderId="12" xfId="12" applyFont="1" applyFill="1" applyBorder="1" applyAlignment="1">
      <alignment horizontal="center" vertical="center" wrapText="1"/>
    </xf>
    <xf numFmtId="43" fontId="12" fillId="0" borderId="13" xfId="13" applyFont="1" applyFill="1" applyBorder="1" applyAlignment="1" applyProtection="1">
      <alignment horizontal="right" vertical="center"/>
      <protection locked="0"/>
    </xf>
    <xf numFmtId="43" fontId="1" fillId="0" borderId="13" xfId="13" applyFont="1" applyFill="1" applyBorder="1" applyAlignment="1" applyProtection="1">
      <alignment horizontal="right" vertical="center"/>
      <protection locked="0"/>
    </xf>
    <xf numFmtId="43" fontId="0" fillId="0" borderId="13" xfId="13" applyFont="1" applyFill="1" applyBorder="1" applyAlignment="1" applyProtection="1">
      <alignment horizontal="right" vertical="center"/>
      <protection locked="0"/>
    </xf>
    <xf numFmtId="43" fontId="0" fillId="0" borderId="13" xfId="13" applyFont="1" applyFill="1" applyBorder="1" applyAlignment="1">
      <alignment horizontal="right" vertical="center"/>
    </xf>
    <xf numFmtId="0" fontId="12" fillId="0" borderId="7" xfId="12" applyFont="1" applyFill="1" applyBorder="1" applyAlignment="1">
      <alignment horizontal="left" indent="3"/>
    </xf>
    <xf numFmtId="43" fontId="0" fillId="0" borderId="14" xfId="13" applyFont="1" applyBorder="1" applyAlignment="1">
      <alignment horizontal="center"/>
    </xf>
  </cellXfs>
  <cellStyles count="14">
    <cellStyle name="Millares 2" xfId="4"/>
    <cellStyle name="Millares 3" xfId="7"/>
    <cellStyle name="Millares 4" xfId="9"/>
    <cellStyle name="Millares 5" xfId="11"/>
    <cellStyle name="Millares 6" xfId="13"/>
    <cellStyle name="Normal" xfId="0" builtinId="0"/>
    <cellStyle name="Normal 2" xfId="1"/>
    <cellStyle name="Normal 2 2" xfId="2"/>
    <cellStyle name="Normal 3" xfId="3"/>
    <cellStyle name="Normal 3 2" xfId="5"/>
    <cellStyle name="Normal 4" xfId="6"/>
    <cellStyle name="Normal 5" xfId="8"/>
    <cellStyle name="Normal 6" xfId="10"/>
    <cellStyle name="Normal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"/>
  </cols>
  <sheetData>
    <row r="1" spans="1:2">
      <c r="A1" s="1"/>
      <c r="B1" s="1"/>
    </row>
    <row r="2020" spans="1:1">
      <c r="A2020" s="3" t="s">
        <v>116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sqref="A1:XFD1"/>
    </sheetView>
  </sheetViews>
  <sheetFormatPr baseColWidth="10" defaultRowHeight="15"/>
  <cols>
    <col min="1" max="1" width="106.33203125" style="29" customWidth="1"/>
    <col min="2" max="2" width="25.83203125" style="29" customWidth="1"/>
    <col min="3" max="3" width="24.6640625" style="29" customWidth="1"/>
    <col min="4" max="4" width="23.1640625" style="29" customWidth="1"/>
    <col min="5" max="5" width="24.33203125" style="29" customWidth="1"/>
    <col min="6" max="6" width="24.1640625" style="29" customWidth="1"/>
    <col min="7" max="7" width="21.33203125" style="29" customWidth="1"/>
    <col min="8" max="16384" width="12" style="29"/>
  </cols>
  <sheetData>
    <row r="1" spans="1:7">
      <c r="A1" s="30" t="s">
        <v>625</v>
      </c>
      <c r="B1" s="31"/>
      <c r="C1" s="31"/>
      <c r="D1" s="31"/>
      <c r="E1" s="31"/>
      <c r="F1" s="31"/>
      <c r="G1" s="32"/>
    </row>
    <row r="2" spans="1:7">
      <c r="A2" s="36" t="s">
        <v>569</v>
      </c>
      <c r="B2" s="37"/>
      <c r="C2" s="37"/>
      <c r="D2" s="37"/>
      <c r="E2" s="37"/>
      <c r="F2" s="37"/>
      <c r="G2" s="38"/>
    </row>
    <row r="3" spans="1:7">
      <c r="A3" s="36" t="s">
        <v>590</v>
      </c>
      <c r="B3" s="37"/>
      <c r="C3" s="37"/>
      <c r="D3" s="37"/>
      <c r="E3" s="37"/>
      <c r="F3" s="37"/>
      <c r="G3" s="38"/>
    </row>
    <row r="4" spans="1:7">
      <c r="A4" s="36" t="s">
        <v>627</v>
      </c>
      <c r="B4" s="37"/>
      <c r="C4" s="37"/>
      <c r="D4" s="37"/>
      <c r="E4" s="37"/>
      <c r="F4" s="37"/>
      <c r="G4" s="38"/>
    </row>
    <row r="5" spans="1:7">
      <c r="A5" s="39" t="s">
        <v>571</v>
      </c>
      <c r="B5" s="40"/>
      <c r="C5" s="40"/>
      <c r="D5" s="40"/>
      <c r="E5" s="40"/>
      <c r="F5" s="40"/>
      <c r="G5" s="41"/>
    </row>
    <row r="6" spans="1:7">
      <c r="A6" s="112" t="s">
        <v>591</v>
      </c>
      <c r="B6" s="130" t="s">
        <v>268</v>
      </c>
      <c r="C6" s="130"/>
      <c r="D6" s="130"/>
      <c r="E6" s="130"/>
      <c r="F6" s="130"/>
      <c r="G6" s="130" t="s">
        <v>273</v>
      </c>
    </row>
    <row r="7" spans="1:7" ht="30">
      <c r="A7" s="114"/>
      <c r="B7" s="44" t="s">
        <v>269</v>
      </c>
      <c r="C7" s="166" t="s">
        <v>581</v>
      </c>
      <c r="D7" s="166" t="s">
        <v>203</v>
      </c>
      <c r="E7" s="166" t="s">
        <v>166</v>
      </c>
      <c r="F7" s="166" t="s">
        <v>181</v>
      </c>
      <c r="G7" s="167"/>
    </row>
    <row r="8" spans="1:7">
      <c r="A8" s="116" t="s">
        <v>561</v>
      </c>
      <c r="B8" s="168">
        <f>B9+B10+B11+B14+B15+B18</f>
        <v>11303246.060000001</v>
      </c>
      <c r="C8" s="168">
        <f t="shared" ref="C8:G8" si="0">C9+C10+C11+C14+C15+C18</f>
        <v>449739.36</v>
      </c>
      <c r="D8" s="168">
        <f t="shared" si="0"/>
        <v>11752985.42</v>
      </c>
      <c r="E8" s="168">
        <f t="shared" si="0"/>
        <v>6400238.7199999997</v>
      </c>
      <c r="F8" s="168">
        <f t="shared" si="0"/>
        <v>6346802.7199999997</v>
      </c>
      <c r="G8" s="168">
        <f t="shared" si="0"/>
        <v>5352746.7</v>
      </c>
    </row>
    <row r="9" spans="1:7">
      <c r="A9" s="87" t="s">
        <v>592</v>
      </c>
      <c r="B9" s="169">
        <v>11303246.060000001</v>
      </c>
      <c r="C9" s="169">
        <v>449739.36</v>
      </c>
      <c r="D9" s="170">
        <f>B9+C9</f>
        <v>11752985.42</v>
      </c>
      <c r="E9" s="169">
        <v>6400238.7199999997</v>
      </c>
      <c r="F9" s="169">
        <v>6346802.7199999997</v>
      </c>
      <c r="G9" s="170">
        <f>D9-E9</f>
        <v>5352746.7</v>
      </c>
    </row>
    <row r="10" spans="1:7">
      <c r="A10" s="87" t="s">
        <v>562</v>
      </c>
      <c r="B10" s="170"/>
      <c r="C10" s="170"/>
      <c r="D10" s="170">
        <f>B10+C10</f>
        <v>0</v>
      </c>
      <c r="E10" s="170"/>
      <c r="F10" s="170"/>
      <c r="G10" s="170">
        <f>D10-E10</f>
        <v>0</v>
      </c>
    </row>
    <row r="11" spans="1:7">
      <c r="A11" s="87" t="s">
        <v>563</v>
      </c>
      <c r="B11" s="170">
        <f>B12+B13</f>
        <v>0</v>
      </c>
      <c r="C11" s="170">
        <f t="shared" ref="C11:G11" si="1">C12+C13</f>
        <v>0</v>
      </c>
      <c r="D11" s="170">
        <f t="shared" si="1"/>
        <v>0</v>
      </c>
      <c r="E11" s="170">
        <f t="shared" si="1"/>
        <v>0</v>
      </c>
      <c r="F11" s="170">
        <f t="shared" si="1"/>
        <v>0</v>
      </c>
      <c r="G11" s="170">
        <f t="shared" si="1"/>
        <v>0</v>
      </c>
    </row>
    <row r="12" spans="1:7">
      <c r="A12" s="119" t="s">
        <v>564</v>
      </c>
      <c r="B12" s="170"/>
      <c r="C12" s="170"/>
      <c r="D12" s="170">
        <f>B12+C12</f>
        <v>0</v>
      </c>
      <c r="E12" s="170"/>
      <c r="F12" s="170"/>
      <c r="G12" s="170">
        <f>D12-E12</f>
        <v>0</v>
      </c>
    </row>
    <row r="13" spans="1:7">
      <c r="A13" s="119" t="s">
        <v>593</v>
      </c>
      <c r="B13" s="170"/>
      <c r="C13" s="170"/>
      <c r="D13" s="170">
        <f>B13+C13</f>
        <v>0</v>
      </c>
      <c r="E13" s="170"/>
      <c r="F13" s="170"/>
      <c r="G13" s="170">
        <f>D13-E13</f>
        <v>0</v>
      </c>
    </row>
    <row r="14" spans="1:7">
      <c r="A14" s="87" t="s">
        <v>565</v>
      </c>
      <c r="B14" s="170"/>
      <c r="C14" s="170"/>
      <c r="D14" s="170">
        <f>B14+C14</f>
        <v>0</v>
      </c>
      <c r="E14" s="170"/>
      <c r="F14" s="170"/>
      <c r="G14" s="170">
        <f>D14-E14</f>
        <v>0</v>
      </c>
    </row>
    <row r="15" spans="1:7" ht="30">
      <c r="A15" s="161" t="s">
        <v>594</v>
      </c>
      <c r="B15" s="170">
        <f>B16+B17</f>
        <v>0</v>
      </c>
      <c r="C15" s="170">
        <f t="shared" ref="C15:G15" si="2">C16+C17</f>
        <v>0</v>
      </c>
      <c r="D15" s="170">
        <f t="shared" si="2"/>
        <v>0</v>
      </c>
      <c r="E15" s="170">
        <f t="shared" si="2"/>
        <v>0</v>
      </c>
      <c r="F15" s="170">
        <f t="shared" si="2"/>
        <v>0</v>
      </c>
      <c r="G15" s="170">
        <f t="shared" si="2"/>
        <v>0</v>
      </c>
    </row>
    <row r="16" spans="1:7">
      <c r="A16" s="119" t="s">
        <v>566</v>
      </c>
      <c r="B16" s="170"/>
      <c r="C16" s="170"/>
      <c r="D16" s="170">
        <f>B16+C16</f>
        <v>0</v>
      </c>
      <c r="E16" s="170"/>
      <c r="F16" s="170"/>
      <c r="G16" s="170">
        <f>D16-E16</f>
        <v>0</v>
      </c>
    </row>
    <row r="17" spans="1:7">
      <c r="A17" s="119" t="s">
        <v>567</v>
      </c>
      <c r="B17" s="170"/>
      <c r="C17" s="170"/>
      <c r="D17" s="170">
        <f>B17+C17</f>
        <v>0</v>
      </c>
      <c r="E17" s="170"/>
      <c r="F17" s="170"/>
      <c r="G17" s="170">
        <f>D17-E17</f>
        <v>0</v>
      </c>
    </row>
    <row r="18" spans="1:7">
      <c r="A18" s="87" t="s">
        <v>568</v>
      </c>
      <c r="B18" s="170"/>
      <c r="C18" s="170"/>
      <c r="D18" s="170">
        <f>B18+C18</f>
        <v>0</v>
      </c>
      <c r="E18" s="170"/>
      <c r="F18" s="170"/>
      <c r="G18" s="170">
        <f>D18-E18</f>
        <v>0</v>
      </c>
    </row>
    <row r="19" spans="1:7">
      <c r="A19" s="53"/>
      <c r="B19" s="171"/>
      <c r="C19" s="171"/>
      <c r="D19" s="171"/>
      <c r="E19" s="171"/>
      <c r="F19" s="171"/>
      <c r="G19" s="171"/>
    </row>
    <row r="20" spans="1:7">
      <c r="A20" s="172" t="s">
        <v>595</v>
      </c>
      <c r="B20" s="168">
        <f>B21+B22+B23+B26+B27+B30</f>
        <v>3326436.84</v>
      </c>
      <c r="C20" s="168">
        <f t="shared" ref="C20:G20" si="3">C21+C22+C23+C26+C27+C30</f>
        <v>102000</v>
      </c>
      <c r="D20" s="168">
        <f t="shared" si="3"/>
        <v>3428436.84</v>
      </c>
      <c r="E20" s="168">
        <f t="shared" si="3"/>
        <v>2039147.1</v>
      </c>
      <c r="F20" s="168">
        <f t="shared" si="3"/>
        <v>2039147.1</v>
      </c>
      <c r="G20" s="168">
        <f t="shared" si="3"/>
        <v>1389289.7399999998</v>
      </c>
    </row>
    <row r="21" spans="1:7">
      <c r="A21" s="87" t="s">
        <v>592</v>
      </c>
      <c r="B21" s="169">
        <v>3326436.84</v>
      </c>
      <c r="C21" s="169">
        <v>102000</v>
      </c>
      <c r="D21" s="170">
        <f>B21+C21</f>
        <v>3428436.84</v>
      </c>
      <c r="E21" s="169">
        <v>2039147.1</v>
      </c>
      <c r="F21" s="169">
        <v>2039147.1</v>
      </c>
      <c r="G21" s="170">
        <f>D21-E21</f>
        <v>1389289.7399999998</v>
      </c>
    </row>
    <row r="22" spans="1:7">
      <c r="A22" s="87" t="s">
        <v>562</v>
      </c>
      <c r="B22" s="170"/>
      <c r="C22" s="170"/>
      <c r="D22" s="170">
        <f>B22+C22</f>
        <v>0</v>
      </c>
      <c r="E22" s="170"/>
      <c r="F22" s="170"/>
      <c r="G22" s="170">
        <f>D22-E22</f>
        <v>0</v>
      </c>
    </row>
    <row r="23" spans="1:7">
      <c r="A23" s="87" t="s">
        <v>563</v>
      </c>
      <c r="B23" s="170">
        <f>B24+B25</f>
        <v>0</v>
      </c>
      <c r="C23" s="170">
        <f>C24+C25</f>
        <v>0</v>
      </c>
      <c r="D23" s="170">
        <f>D24+D25</f>
        <v>0</v>
      </c>
      <c r="E23" s="170">
        <f t="shared" ref="E23:G23" si="4">E24+E25</f>
        <v>0</v>
      </c>
      <c r="F23" s="170">
        <f t="shared" si="4"/>
        <v>0</v>
      </c>
      <c r="G23" s="170">
        <f t="shared" si="4"/>
        <v>0</v>
      </c>
    </row>
    <row r="24" spans="1:7">
      <c r="A24" s="119" t="s">
        <v>564</v>
      </c>
      <c r="B24" s="170"/>
      <c r="C24" s="170"/>
      <c r="D24" s="170">
        <f>B24+C24</f>
        <v>0</v>
      </c>
      <c r="E24" s="170"/>
      <c r="F24" s="170"/>
      <c r="G24" s="170">
        <f>D24-E24</f>
        <v>0</v>
      </c>
    </row>
    <row r="25" spans="1:7">
      <c r="A25" s="119" t="s">
        <v>593</v>
      </c>
      <c r="B25" s="170"/>
      <c r="C25" s="170"/>
      <c r="D25" s="170">
        <f>B25+C25</f>
        <v>0</v>
      </c>
      <c r="E25" s="170"/>
      <c r="F25" s="170"/>
      <c r="G25" s="170">
        <f>D25-E25</f>
        <v>0</v>
      </c>
    </row>
    <row r="26" spans="1:7">
      <c r="A26" s="87" t="s">
        <v>565</v>
      </c>
      <c r="B26" s="170"/>
      <c r="C26" s="170"/>
      <c r="D26" s="170"/>
      <c r="E26" s="170"/>
      <c r="F26" s="170"/>
      <c r="G26" s="170"/>
    </row>
    <row r="27" spans="1:7" ht="30">
      <c r="A27" s="161" t="s">
        <v>594</v>
      </c>
      <c r="B27" s="170">
        <f>B28+B29</f>
        <v>0</v>
      </c>
      <c r="C27" s="170">
        <f t="shared" ref="C27:G27" si="5">C28+C29</f>
        <v>0</v>
      </c>
      <c r="D27" s="170">
        <f t="shared" si="5"/>
        <v>0</v>
      </c>
      <c r="E27" s="170">
        <f t="shared" si="5"/>
        <v>0</v>
      </c>
      <c r="F27" s="170">
        <f t="shared" si="5"/>
        <v>0</v>
      </c>
      <c r="G27" s="170">
        <f t="shared" si="5"/>
        <v>0</v>
      </c>
    </row>
    <row r="28" spans="1:7">
      <c r="A28" s="119" t="s">
        <v>566</v>
      </c>
      <c r="B28" s="170"/>
      <c r="C28" s="170"/>
      <c r="D28" s="170">
        <f>B28+C28</f>
        <v>0</v>
      </c>
      <c r="E28" s="170"/>
      <c r="F28" s="170"/>
      <c r="G28" s="170">
        <f>D28-E28</f>
        <v>0</v>
      </c>
    </row>
    <row r="29" spans="1:7">
      <c r="A29" s="119" t="s">
        <v>567</v>
      </c>
      <c r="B29" s="170"/>
      <c r="C29" s="170"/>
      <c r="D29" s="170">
        <f>B29+C29</f>
        <v>0</v>
      </c>
      <c r="E29" s="170"/>
      <c r="F29" s="170"/>
      <c r="G29" s="170">
        <f>D29-E29</f>
        <v>0</v>
      </c>
    </row>
    <row r="30" spans="1:7">
      <c r="A30" s="87" t="s">
        <v>568</v>
      </c>
      <c r="B30" s="170"/>
      <c r="C30" s="170"/>
      <c r="D30" s="170">
        <f>B30+C30</f>
        <v>0</v>
      </c>
      <c r="E30" s="170"/>
      <c r="F30" s="170"/>
      <c r="G30" s="170">
        <f>D30-E30</f>
        <v>0</v>
      </c>
    </row>
    <row r="31" spans="1:7">
      <c r="A31" s="53"/>
      <c r="B31" s="171"/>
      <c r="C31" s="171"/>
      <c r="D31" s="171"/>
      <c r="E31" s="171"/>
      <c r="F31" s="171"/>
      <c r="G31" s="171"/>
    </row>
    <row r="32" spans="1:7">
      <c r="A32" s="85" t="s">
        <v>596</v>
      </c>
      <c r="B32" s="168">
        <f>B8+B20</f>
        <v>14629682.9</v>
      </c>
      <c r="C32" s="168">
        <f t="shared" ref="C32:G32" si="6">C8+C20</f>
        <v>551739.36</v>
      </c>
      <c r="D32" s="168">
        <f t="shared" si="6"/>
        <v>15181422.26</v>
      </c>
      <c r="E32" s="168">
        <f t="shared" si="6"/>
        <v>8439385.8200000003</v>
      </c>
      <c r="F32" s="168">
        <f t="shared" si="6"/>
        <v>8385949.8200000003</v>
      </c>
      <c r="G32" s="168">
        <f t="shared" si="6"/>
        <v>6742036.4399999995</v>
      </c>
    </row>
    <row r="33" spans="1:7">
      <c r="A33" s="144"/>
      <c r="B33" s="173"/>
      <c r="C33" s="173"/>
      <c r="D33" s="173"/>
      <c r="E33" s="173"/>
      <c r="F33" s="173"/>
      <c r="G33" s="17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A13" sqref="A13"/>
    </sheetView>
  </sheetViews>
  <sheetFormatPr baseColWidth="10" defaultRowHeight="11.25"/>
  <cols>
    <col min="1" max="1" width="65.83203125" style="24" customWidth="1"/>
    <col min="2" max="3" width="13.83203125" style="24" customWidth="1"/>
    <col min="4" max="4" width="65.83203125" style="24" customWidth="1"/>
    <col min="5" max="6" width="13.83203125" style="24" customWidth="1"/>
    <col min="7" max="16384" width="12" style="24"/>
  </cols>
  <sheetData>
    <row r="1" spans="1:6" ht="45.95" customHeight="1">
      <c r="A1" s="21" t="s">
        <v>624</v>
      </c>
      <c r="B1" s="22"/>
      <c r="C1" s="22"/>
      <c r="D1" s="22"/>
      <c r="E1" s="22"/>
      <c r="F1" s="23"/>
    </row>
    <row r="2" spans="1:6">
      <c r="A2" s="25" t="s">
        <v>0</v>
      </c>
      <c r="B2" s="26">
        <v>2021</v>
      </c>
      <c r="C2" s="26">
        <v>2020</v>
      </c>
      <c r="D2" s="25" t="s">
        <v>0</v>
      </c>
      <c r="E2" s="26">
        <v>2021</v>
      </c>
      <c r="F2" s="26">
        <v>2020</v>
      </c>
    </row>
    <row r="3" spans="1:6">
      <c r="A3" s="11"/>
      <c r="B3" s="27"/>
      <c r="C3" s="27"/>
      <c r="D3" s="12"/>
      <c r="E3" s="27"/>
      <c r="F3" s="27"/>
    </row>
    <row r="4" spans="1:6">
      <c r="A4" s="7" t="s">
        <v>1</v>
      </c>
      <c r="B4" s="8"/>
      <c r="C4" s="8"/>
      <c r="D4" s="9" t="s">
        <v>2</v>
      </c>
      <c r="E4" s="8"/>
      <c r="F4" s="8"/>
    </row>
    <row r="5" spans="1:6">
      <c r="A5" s="7" t="s">
        <v>3</v>
      </c>
      <c r="B5" s="10"/>
      <c r="C5" s="10"/>
      <c r="D5" s="9" t="s">
        <v>4</v>
      </c>
      <c r="E5" s="10"/>
      <c r="F5" s="10"/>
    </row>
    <row r="6" spans="1:6">
      <c r="A6" s="11" t="s">
        <v>5</v>
      </c>
      <c r="B6" s="10">
        <f>SUM(B7:B13)</f>
        <v>5615985.1399999997</v>
      </c>
      <c r="C6" s="10">
        <f>SUM(C7:C13)</f>
        <v>5105030.32</v>
      </c>
      <c r="D6" s="12" t="s">
        <v>6</v>
      </c>
      <c r="E6" s="10">
        <f>SUM(E7:E15)</f>
        <v>-150326.84999999998</v>
      </c>
      <c r="F6" s="10">
        <f>SUM(F7:F15)</f>
        <v>775134.74</v>
      </c>
    </row>
    <row r="7" spans="1:6">
      <c r="A7" s="13" t="s">
        <v>7</v>
      </c>
      <c r="B7" s="10"/>
      <c r="C7" s="10"/>
      <c r="D7" s="14" t="s">
        <v>8</v>
      </c>
      <c r="E7" s="10">
        <v>-371407.37</v>
      </c>
      <c r="F7" s="10">
        <v>43671.4</v>
      </c>
    </row>
    <row r="8" spans="1:6">
      <c r="A8" s="13" t="s">
        <v>9</v>
      </c>
      <c r="B8" s="10"/>
      <c r="C8" s="10"/>
      <c r="D8" s="14" t="s">
        <v>10</v>
      </c>
      <c r="E8" s="10">
        <v>179192.37</v>
      </c>
      <c r="F8" s="10">
        <v>649641.57999999996</v>
      </c>
    </row>
    <row r="9" spans="1:6">
      <c r="A9" s="13" t="s">
        <v>11</v>
      </c>
      <c r="B9" s="10">
        <v>5615985.1399999997</v>
      </c>
      <c r="C9" s="10">
        <v>5105030.32</v>
      </c>
      <c r="D9" s="14" t="s">
        <v>12</v>
      </c>
      <c r="E9" s="10">
        <v>10746.16</v>
      </c>
      <c r="F9" s="10">
        <v>10746.16</v>
      </c>
    </row>
    <row r="10" spans="1:6">
      <c r="A10" s="13" t="s">
        <v>13</v>
      </c>
      <c r="B10" s="10"/>
      <c r="C10" s="10"/>
      <c r="D10" s="14" t="s">
        <v>14</v>
      </c>
      <c r="E10" s="10"/>
      <c r="F10" s="10"/>
    </row>
    <row r="11" spans="1:6">
      <c r="A11" s="13" t="s">
        <v>15</v>
      </c>
      <c r="B11" s="10"/>
      <c r="C11" s="10"/>
      <c r="D11" s="14" t="s">
        <v>16</v>
      </c>
      <c r="E11" s="10">
        <v>3422.09</v>
      </c>
      <c r="F11" s="10">
        <v>21148.09</v>
      </c>
    </row>
    <row r="12" spans="1:6" ht="22.5">
      <c r="A12" s="13" t="s">
        <v>17</v>
      </c>
      <c r="B12" s="10"/>
      <c r="C12" s="10"/>
      <c r="D12" s="14" t="s">
        <v>18</v>
      </c>
      <c r="E12" s="10"/>
      <c r="F12" s="10"/>
    </row>
    <row r="13" spans="1:6">
      <c r="A13" s="13" t="s">
        <v>19</v>
      </c>
      <c r="B13" s="10"/>
      <c r="C13" s="10"/>
      <c r="D13" s="14" t="s">
        <v>20</v>
      </c>
      <c r="E13" s="10">
        <v>250626.01</v>
      </c>
      <c r="F13" s="10">
        <v>244944.79</v>
      </c>
    </row>
    <row r="14" spans="1:6">
      <c r="A14" s="11" t="s">
        <v>21</v>
      </c>
      <c r="B14" s="10">
        <f>SUM(B15:B21)</f>
        <v>135375.69</v>
      </c>
      <c r="C14" s="10">
        <f>SUM(C15:C21)</f>
        <v>156365.93</v>
      </c>
      <c r="D14" s="14" t="s">
        <v>22</v>
      </c>
      <c r="E14" s="10"/>
      <c r="F14" s="10"/>
    </row>
    <row r="15" spans="1:6">
      <c r="A15" s="13" t="s">
        <v>23</v>
      </c>
      <c r="B15" s="10"/>
      <c r="C15" s="10"/>
      <c r="D15" s="14" t="s">
        <v>24</v>
      </c>
      <c r="E15" s="10">
        <v>-222906.11</v>
      </c>
      <c r="F15" s="10">
        <v>-195017.28</v>
      </c>
    </row>
    <row r="16" spans="1:6">
      <c r="A16" s="13" t="s">
        <v>25</v>
      </c>
      <c r="B16" s="10">
        <v>383.53</v>
      </c>
      <c r="C16" s="10">
        <v>484.9</v>
      </c>
      <c r="D16" s="12" t="s">
        <v>26</v>
      </c>
      <c r="E16" s="10">
        <f>SUM(E17:E19)</f>
        <v>0</v>
      </c>
      <c r="F16" s="10">
        <f>SUM(F17:F19)</f>
        <v>0</v>
      </c>
    </row>
    <row r="17" spans="1:6">
      <c r="A17" s="13" t="s">
        <v>27</v>
      </c>
      <c r="B17" s="10">
        <v>34507.019999999997</v>
      </c>
      <c r="C17" s="10">
        <v>18274.64</v>
      </c>
      <c r="D17" s="14" t="s">
        <v>28</v>
      </c>
      <c r="E17" s="10">
        <v>0</v>
      </c>
      <c r="F17" s="10">
        <v>0</v>
      </c>
    </row>
    <row r="18" spans="1:6" ht="13.5" customHeight="1">
      <c r="A18" s="13" t="s">
        <v>29</v>
      </c>
      <c r="B18" s="10"/>
      <c r="C18" s="10"/>
      <c r="D18" s="14" t="s">
        <v>30</v>
      </c>
      <c r="E18" s="10">
        <v>0</v>
      </c>
      <c r="F18" s="10">
        <v>0</v>
      </c>
    </row>
    <row r="19" spans="1:6">
      <c r="A19" s="13" t="s">
        <v>31</v>
      </c>
      <c r="B19" s="10">
        <v>10000</v>
      </c>
      <c r="C19" s="10">
        <v>10000</v>
      </c>
      <c r="D19" s="14" t="s">
        <v>32</v>
      </c>
      <c r="E19" s="10">
        <v>0</v>
      </c>
      <c r="F19" s="10">
        <v>0</v>
      </c>
    </row>
    <row r="20" spans="1:6">
      <c r="A20" s="13" t="s">
        <v>33</v>
      </c>
      <c r="B20" s="10"/>
      <c r="C20" s="10"/>
      <c r="D20" s="12" t="s">
        <v>34</v>
      </c>
      <c r="E20" s="10">
        <f>SUM(E21:E22)</f>
        <v>0</v>
      </c>
      <c r="F20" s="10">
        <f>SUM(F21:F22)</f>
        <v>0</v>
      </c>
    </row>
    <row r="21" spans="1:6">
      <c r="A21" s="13" t="s">
        <v>35</v>
      </c>
      <c r="B21" s="10">
        <v>90485.14</v>
      </c>
      <c r="C21" s="10">
        <v>127606.39</v>
      </c>
      <c r="D21" s="14" t="s">
        <v>36</v>
      </c>
      <c r="E21" s="10">
        <v>0</v>
      </c>
      <c r="F21" s="10">
        <v>0</v>
      </c>
    </row>
    <row r="22" spans="1:6">
      <c r="A22" s="11" t="s">
        <v>37</v>
      </c>
      <c r="B22" s="10">
        <f>SUM(B23:B27)</f>
        <v>2010.05</v>
      </c>
      <c r="C22" s="10">
        <f>SUM(C23:C27)</f>
        <v>2010.05</v>
      </c>
      <c r="D22" s="14" t="s">
        <v>38</v>
      </c>
      <c r="E22" s="10">
        <v>0</v>
      </c>
      <c r="F22" s="10">
        <v>0</v>
      </c>
    </row>
    <row r="23" spans="1:6" ht="22.5">
      <c r="A23" s="13" t="s">
        <v>39</v>
      </c>
      <c r="B23" s="10"/>
      <c r="C23" s="10"/>
      <c r="D23" s="12" t="s">
        <v>40</v>
      </c>
      <c r="E23" s="10">
        <v>0</v>
      </c>
      <c r="F23" s="10">
        <v>0</v>
      </c>
    </row>
    <row r="24" spans="1:6" ht="22.5">
      <c r="A24" s="13" t="s">
        <v>41</v>
      </c>
      <c r="B24" s="10"/>
      <c r="C24" s="10"/>
      <c r="D24" s="12" t="s">
        <v>42</v>
      </c>
      <c r="E24" s="10">
        <f>SUM(E25:E27)</f>
        <v>0</v>
      </c>
      <c r="F24" s="10">
        <f>SUM(F25:F27)</f>
        <v>0</v>
      </c>
    </row>
    <row r="25" spans="1:6" ht="22.5">
      <c r="A25" s="13" t="s">
        <v>43</v>
      </c>
      <c r="B25" s="10"/>
      <c r="C25" s="10"/>
      <c r="D25" s="14" t="s">
        <v>44</v>
      </c>
      <c r="E25" s="10">
        <v>0</v>
      </c>
      <c r="F25" s="10">
        <v>0</v>
      </c>
    </row>
    <row r="26" spans="1:6">
      <c r="A26" s="13" t="s">
        <v>45</v>
      </c>
      <c r="B26" s="10">
        <v>2010.05</v>
      </c>
      <c r="C26" s="10">
        <v>2010.05</v>
      </c>
      <c r="D26" s="14" t="s">
        <v>46</v>
      </c>
      <c r="E26" s="10">
        <v>0</v>
      </c>
      <c r="F26" s="10">
        <v>0</v>
      </c>
    </row>
    <row r="27" spans="1:6">
      <c r="A27" s="13" t="s">
        <v>47</v>
      </c>
      <c r="B27" s="10"/>
      <c r="C27" s="10"/>
      <c r="D27" s="14" t="s">
        <v>48</v>
      </c>
      <c r="E27" s="10">
        <v>0</v>
      </c>
      <c r="F27" s="10">
        <v>0</v>
      </c>
    </row>
    <row r="28" spans="1:6" ht="22.5">
      <c r="A28" s="11" t="s">
        <v>49</v>
      </c>
      <c r="B28" s="10">
        <f>SUM(B29:B33)</f>
        <v>0</v>
      </c>
      <c r="C28" s="10">
        <f>SUM(C29:C33)</f>
        <v>0</v>
      </c>
      <c r="D28" s="12" t="s">
        <v>50</v>
      </c>
      <c r="E28" s="10">
        <f>SUM(E29:E34)</f>
        <v>0</v>
      </c>
      <c r="F28" s="10">
        <f>SUM(F29:F34)</f>
        <v>0</v>
      </c>
    </row>
    <row r="29" spans="1:6">
      <c r="A29" s="13" t="s">
        <v>51</v>
      </c>
      <c r="B29" s="10">
        <v>0</v>
      </c>
      <c r="C29" s="10">
        <v>0</v>
      </c>
      <c r="D29" s="14" t="s">
        <v>52</v>
      </c>
      <c r="E29" s="10"/>
      <c r="F29" s="10"/>
    </row>
    <row r="30" spans="1:6">
      <c r="A30" s="13" t="s">
        <v>53</v>
      </c>
      <c r="B30" s="10"/>
      <c r="C30" s="10"/>
      <c r="D30" s="14" t="s">
        <v>54</v>
      </c>
      <c r="E30" s="10"/>
      <c r="F30" s="10"/>
    </row>
    <row r="31" spans="1:6">
      <c r="A31" s="13" t="s">
        <v>55</v>
      </c>
      <c r="B31" s="10"/>
      <c r="C31" s="10"/>
      <c r="D31" s="14" t="s">
        <v>56</v>
      </c>
      <c r="E31" s="10"/>
      <c r="F31" s="10"/>
    </row>
    <row r="32" spans="1:6">
      <c r="A32" s="13" t="s">
        <v>57</v>
      </c>
      <c r="B32" s="10"/>
      <c r="C32" s="10"/>
      <c r="D32" s="14" t="s">
        <v>58</v>
      </c>
      <c r="E32" s="10"/>
      <c r="F32" s="10"/>
    </row>
    <row r="33" spans="1:6">
      <c r="A33" s="13" t="s">
        <v>59</v>
      </c>
      <c r="B33" s="10"/>
      <c r="C33" s="10"/>
      <c r="D33" s="14" t="s">
        <v>60</v>
      </c>
      <c r="E33" s="10"/>
      <c r="F33" s="10"/>
    </row>
    <row r="34" spans="1:6">
      <c r="A34" s="11" t="s">
        <v>61</v>
      </c>
      <c r="B34" s="10">
        <v>0</v>
      </c>
      <c r="C34" s="10">
        <v>0</v>
      </c>
      <c r="D34" s="14" t="s">
        <v>62</v>
      </c>
      <c r="E34" s="10"/>
      <c r="F34" s="10"/>
    </row>
    <row r="35" spans="1:6">
      <c r="A35" s="11" t="s">
        <v>622</v>
      </c>
      <c r="B35" s="10">
        <f>SUM(B36:B37)</f>
        <v>0</v>
      </c>
      <c r="C35" s="10">
        <f>SUM(C36:C37)</f>
        <v>0</v>
      </c>
      <c r="D35" s="12" t="s">
        <v>63</v>
      </c>
      <c r="E35" s="10">
        <f>SUM(E36:E38)</f>
        <v>0</v>
      </c>
      <c r="F35" s="10">
        <f>SUM(F36:F38)</f>
        <v>0</v>
      </c>
    </row>
    <row r="36" spans="1:6" ht="22.5">
      <c r="A36" s="13" t="s">
        <v>64</v>
      </c>
      <c r="B36" s="10">
        <v>0</v>
      </c>
      <c r="C36" s="10">
        <v>0</v>
      </c>
      <c r="D36" s="14" t="s">
        <v>65</v>
      </c>
      <c r="E36" s="10">
        <v>0</v>
      </c>
      <c r="F36" s="10">
        <v>0</v>
      </c>
    </row>
    <row r="37" spans="1:6">
      <c r="A37" s="13" t="s">
        <v>66</v>
      </c>
      <c r="B37" s="10">
        <v>0</v>
      </c>
      <c r="C37" s="10">
        <v>0</v>
      </c>
      <c r="D37" s="14" t="s">
        <v>67</v>
      </c>
      <c r="E37" s="10">
        <v>0</v>
      </c>
      <c r="F37" s="10">
        <v>0</v>
      </c>
    </row>
    <row r="38" spans="1:6">
      <c r="A38" s="11" t="s">
        <v>68</v>
      </c>
      <c r="B38" s="10">
        <f>SUM(B39:B42)</f>
        <v>0</v>
      </c>
      <c r="C38" s="10">
        <f>SUM(C39:C42)</f>
        <v>0</v>
      </c>
      <c r="D38" s="14" t="s">
        <v>69</v>
      </c>
      <c r="E38" s="10">
        <v>0</v>
      </c>
      <c r="F38" s="10">
        <v>0</v>
      </c>
    </row>
    <row r="39" spans="1:6">
      <c r="A39" s="13" t="s">
        <v>70</v>
      </c>
      <c r="B39" s="10"/>
      <c r="C39" s="10"/>
      <c r="D39" s="12" t="s">
        <v>71</v>
      </c>
      <c r="E39" s="10">
        <f>SUM(E40:E42)</f>
        <v>0</v>
      </c>
      <c r="F39" s="10">
        <f>SUM(F40:F42)</f>
        <v>0</v>
      </c>
    </row>
    <row r="40" spans="1:6">
      <c r="A40" s="13" t="s">
        <v>72</v>
      </c>
      <c r="B40" s="10"/>
      <c r="C40" s="10"/>
      <c r="D40" s="14" t="s">
        <v>73</v>
      </c>
      <c r="E40" s="10">
        <v>0</v>
      </c>
      <c r="F40" s="10">
        <v>0</v>
      </c>
    </row>
    <row r="41" spans="1:6" ht="22.5">
      <c r="A41" s="13" t="s">
        <v>74</v>
      </c>
      <c r="B41" s="10"/>
      <c r="C41" s="10"/>
      <c r="D41" s="14" t="s">
        <v>75</v>
      </c>
      <c r="E41" s="10">
        <v>0</v>
      </c>
      <c r="F41" s="10">
        <v>0</v>
      </c>
    </row>
    <row r="42" spans="1:6">
      <c r="A42" s="13" t="s">
        <v>76</v>
      </c>
      <c r="B42" s="10"/>
      <c r="C42" s="10"/>
      <c r="D42" s="14" t="s">
        <v>77</v>
      </c>
      <c r="E42" s="10">
        <v>0</v>
      </c>
      <c r="F42" s="10">
        <v>0</v>
      </c>
    </row>
    <row r="43" spans="1:6">
      <c r="A43" s="11"/>
      <c r="B43" s="10"/>
      <c r="C43" s="10"/>
      <c r="D43" s="12"/>
      <c r="E43" s="10"/>
      <c r="F43" s="10"/>
    </row>
    <row r="44" spans="1:6">
      <c r="A44" s="7" t="s">
        <v>78</v>
      </c>
      <c r="B44" s="8">
        <f>B6+B14+B22+B28+B34+B35+B38</f>
        <v>5753370.8799999999</v>
      </c>
      <c r="C44" s="8">
        <f>C6+C14+C22+C28+C34+C35+C38</f>
        <v>5263406.3</v>
      </c>
      <c r="D44" s="9" t="s">
        <v>79</v>
      </c>
      <c r="E44" s="8">
        <f>E6+E16+E20+E23+E24+E28+E35+E39</f>
        <v>-150326.84999999998</v>
      </c>
      <c r="F44" s="8">
        <f>F6+F16+F20+F23+F24+F28+F35+F39</f>
        <v>775134.74</v>
      </c>
    </row>
    <row r="45" spans="1:6">
      <c r="A45" s="7"/>
      <c r="B45" s="10"/>
      <c r="C45" s="10"/>
      <c r="D45" s="9"/>
      <c r="E45" s="10"/>
      <c r="F45" s="10"/>
    </row>
    <row r="46" spans="1:6">
      <c r="A46" s="15" t="s">
        <v>80</v>
      </c>
      <c r="B46" s="10"/>
      <c r="C46" s="10"/>
      <c r="D46" s="9" t="s">
        <v>81</v>
      </c>
      <c r="E46" s="10"/>
      <c r="F46" s="10"/>
    </row>
    <row r="47" spans="1:6">
      <c r="A47" s="16" t="s">
        <v>82</v>
      </c>
      <c r="B47" s="10">
        <v>0</v>
      </c>
      <c r="C47" s="10">
        <v>0</v>
      </c>
      <c r="D47" s="12" t="s">
        <v>83</v>
      </c>
      <c r="E47" s="10">
        <v>0</v>
      </c>
      <c r="F47" s="10">
        <v>0</v>
      </c>
    </row>
    <row r="48" spans="1:6">
      <c r="A48" s="16" t="s">
        <v>84</v>
      </c>
      <c r="B48" s="10">
        <v>0</v>
      </c>
      <c r="C48" s="10">
        <v>0</v>
      </c>
      <c r="D48" s="12" t="s">
        <v>85</v>
      </c>
      <c r="E48" s="10">
        <v>0</v>
      </c>
      <c r="F48" s="10">
        <v>0</v>
      </c>
    </row>
    <row r="49" spans="1:6">
      <c r="A49" s="16" t="s">
        <v>86</v>
      </c>
      <c r="B49" s="10">
        <v>434192.75</v>
      </c>
      <c r="C49" s="10">
        <v>434192.75</v>
      </c>
      <c r="D49" s="12" t="s">
        <v>87</v>
      </c>
      <c r="E49" s="10">
        <v>0</v>
      </c>
      <c r="F49" s="10">
        <v>0</v>
      </c>
    </row>
    <row r="50" spans="1:6">
      <c r="A50" s="16" t="s">
        <v>88</v>
      </c>
      <c r="B50" s="10">
        <v>4138533.36</v>
      </c>
      <c r="C50" s="10">
        <v>4138533.36</v>
      </c>
      <c r="D50" s="12" t="s">
        <v>89</v>
      </c>
      <c r="E50" s="10">
        <v>0</v>
      </c>
      <c r="F50" s="10">
        <v>0</v>
      </c>
    </row>
    <row r="51" spans="1:6" ht="12.75" customHeight="1">
      <c r="A51" s="16" t="s">
        <v>90</v>
      </c>
      <c r="B51" s="10">
        <v>40600</v>
      </c>
      <c r="C51" s="10">
        <v>40600</v>
      </c>
      <c r="D51" s="12" t="s">
        <v>91</v>
      </c>
      <c r="E51" s="10">
        <v>0</v>
      </c>
      <c r="F51" s="10">
        <v>0</v>
      </c>
    </row>
    <row r="52" spans="1:6">
      <c r="A52" s="16" t="s">
        <v>92</v>
      </c>
      <c r="B52" s="10">
        <v>-1537774.74</v>
      </c>
      <c r="C52" s="10">
        <v>-1537774.74</v>
      </c>
      <c r="D52" s="12" t="s">
        <v>93</v>
      </c>
      <c r="E52" s="10">
        <v>0</v>
      </c>
      <c r="F52" s="10">
        <v>0</v>
      </c>
    </row>
    <row r="53" spans="1:6">
      <c r="A53" s="16" t="s">
        <v>94</v>
      </c>
      <c r="B53" s="10">
        <v>0</v>
      </c>
      <c r="C53" s="10">
        <v>0</v>
      </c>
      <c r="D53" s="9"/>
      <c r="E53" s="10"/>
      <c r="F53" s="10"/>
    </row>
    <row r="54" spans="1:6">
      <c r="A54" s="16" t="s">
        <v>95</v>
      </c>
      <c r="B54" s="10">
        <v>0</v>
      </c>
      <c r="C54" s="10">
        <v>0</v>
      </c>
      <c r="D54" s="9" t="s">
        <v>96</v>
      </c>
      <c r="E54" s="8">
        <f>SUM(E47:E52)</f>
        <v>0</v>
      </c>
      <c r="F54" s="8">
        <f>SUM(F47:F52)</f>
        <v>0</v>
      </c>
    </row>
    <row r="55" spans="1:6">
      <c r="A55" s="16" t="s">
        <v>97</v>
      </c>
      <c r="B55" s="10">
        <v>0</v>
      </c>
      <c r="C55" s="10">
        <v>0</v>
      </c>
      <c r="D55" s="17"/>
      <c r="E55" s="10"/>
      <c r="F55" s="10"/>
    </row>
    <row r="56" spans="1:6">
      <c r="A56" s="16"/>
      <c r="B56" s="10"/>
      <c r="C56" s="10"/>
      <c r="D56" s="9" t="s">
        <v>98</v>
      </c>
      <c r="E56" s="8">
        <f>E54+E44</f>
        <v>-150326.84999999998</v>
      </c>
      <c r="F56" s="8">
        <f>F54+F44</f>
        <v>775134.74</v>
      </c>
    </row>
    <row r="57" spans="1:6">
      <c r="A57" s="15" t="s">
        <v>99</v>
      </c>
      <c r="B57" s="8">
        <f>SUM(B47:B55)</f>
        <v>3075551.3699999992</v>
      </c>
      <c r="C57" s="8">
        <f>SUM(C47:C55)</f>
        <v>3075551.3699999992</v>
      </c>
      <c r="D57" s="12"/>
      <c r="E57" s="10"/>
      <c r="F57" s="10"/>
    </row>
    <row r="58" spans="1:6">
      <c r="A58" s="16"/>
      <c r="B58" s="10"/>
      <c r="C58" s="10"/>
      <c r="D58" s="9" t="s">
        <v>100</v>
      </c>
      <c r="E58" s="10"/>
      <c r="F58" s="10"/>
    </row>
    <row r="59" spans="1:6">
      <c r="A59" s="15" t="s">
        <v>101</v>
      </c>
      <c r="B59" s="8">
        <f>B44+B57</f>
        <v>8828922.25</v>
      </c>
      <c r="C59" s="8">
        <f>C44+C57</f>
        <v>8338957.669999999</v>
      </c>
      <c r="D59" s="9"/>
      <c r="E59" s="10"/>
      <c r="F59" s="10"/>
    </row>
    <row r="60" spans="1:6">
      <c r="A60" s="16"/>
      <c r="B60" s="10"/>
      <c r="C60" s="10"/>
      <c r="D60" s="9" t="s">
        <v>102</v>
      </c>
      <c r="E60" s="10">
        <f>SUM(E61:E63)</f>
        <v>0</v>
      </c>
      <c r="F60" s="10">
        <f>SUM(F61:F63)</f>
        <v>0</v>
      </c>
    </row>
    <row r="61" spans="1:6">
      <c r="A61" s="16"/>
      <c r="B61" s="10"/>
      <c r="C61" s="10"/>
      <c r="D61" s="12" t="s">
        <v>103</v>
      </c>
      <c r="E61" s="10">
        <v>0</v>
      </c>
      <c r="F61" s="10">
        <v>0</v>
      </c>
    </row>
    <row r="62" spans="1:6">
      <c r="A62" s="16"/>
      <c r="B62" s="10"/>
      <c r="C62" s="10"/>
      <c r="D62" s="12" t="s">
        <v>104</v>
      </c>
      <c r="E62" s="10">
        <v>0</v>
      </c>
      <c r="F62" s="10">
        <v>0</v>
      </c>
    </row>
    <row r="63" spans="1:6">
      <c r="A63" s="16"/>
      <c r="B63" s="10"/>
      <c r="C63" s="10"/>
      <c r="D63" s="12" t="s">
        <v>105</v>
      </c>
      <c r="E63" s="10">
        <v>0</v>
      </c>
      <c r="F63" s="10">
        <v>0</v>
      </c>
    </row>
    <row r="64" spans="1:6">
      <c r="A64" s="16"/>
      <c r="B64" s="10"/>
      <c r="C64" s="10"/>
      <c r="D64" s="12"/>
      <c r="E64" s="10"/>
      <c r="F64" s="10"/>
    </row>
    <row r="65" spans="1:6">
      <c r="A65" s="16"/>
      <c r="B65" s="10"/>
      <c r="C65" s="10"/>
      <c r="D65" s="9" t="s">
        <v>106</v>
      </c>
      <c r="E65" s="10">
        <f>SUM(E66:E70)</f>
        <v>8979249.129999999</v>
      </c>
      <c r="F65" s="10">
        <f>SUM(F66:F70)</f>
        <v>7522001.3700000001</v>
      </c>
    </row>
    <row r="66" spans="1:6">
      <c r="A66" s="16"/>
      <c r="B66" s="10"/>
      <c r="C66" s="10"/>
      <c r="D66" s="12" t="s">
        <v>107</v>
      </c>
      <c r="E66" s="10">
        <v>1415426.17</v>
      </c>
      <c r="F66" s="10">
        <v>758083.14</v>
      </c>
    </row>
    <row r="67" spans="1:6">
      <c r="A67" s="16"/>
      <c r="B67" s="10"/>
      <c r="C67" s="10"/>
      <c r="D67" s="12" t="s">
        <v>108</v>
      </c>
      <c r="E67" s="10">
        <v>7563822.96</v>
      </c>
      <c r="F67" s="10">
        <v>6763918.2300000004</v>
      </c>
    </row>
    <row r="68" spans="1:6">
      <c r="A68" s="16"/>
      <c r="B68" s="10"/>
      <c r="C68" s="10"/>
      <c r="D68" s="12" t="s">
        <v>109</v>
      </c>
      <c r="E68" s="10">
        <v>0</v>
      </c>
      <c r="F68" s="10">
        <v>0</v>
      </c>
    </row>
    <row r="69" spans="1:6">
      <c r="A69" s="16"/>
      <c r="B69" s="10"/>
      <c r="C69" s="10"/>
      <c r="D69" s="12" t="s">
        <v>110</v>
      </c>
      <c r="E69" s="10">
        <v>0</v>
      </c>
      <c r="F69" s="10">
        <v>0</v>
      </c>
    </row>
    <row r="70" spans="1:6">
      <c r="A70" s="16"/>
      <c r="B70" s="10"/>
      <c r="C70" s="10"/>
      <c r="D70" s="12" t="s">
        <v>111</v>
      </c>
      <c r="E70" s="10">
        <v>0</v>
      </c>
      <c r="F70" s="10">
        <v>0</v>
      </c>
    </row>
    <row r="71" spans="1:6">
      <c r="A71" s="16"/>
      <c r="B71" s="10"/>
      <c r="C71" s="10"/>
      <c r="D71" s="12"/>
      <c r="E71" s="10"/>
      <c r="F71" s="10"/>
    </row>
    <row r="72" spans="1:6" ht="22.5">
      <c r="A72" s="16"/>
      <c r="B72" s="10"/>
      <c r="C72" s="10"/>
      <c r="D72" s="9" t="s">
        <v>623</v>
      </c>
      <c r="E72" s="10">
        <f>SUM(E73:E74)</f>
        <v>0</v>
      </c>
      <c r="F72" s="10">
        <f>SUM(F73:F74)</f>
        <v>0</v>
      </c>
    </row>
    <row r="73" spans="1:6">
      <c r="A73" s="16"/>
      <c r="B73" s="10"/>
      <c r="C73" s="10"/>
      <c r="D73" s="12" t="s">
        <v>112</v>
      </c>
      <c r="E73" s="10">
        <v>0</v>
      </c>
      <c r="F73" s="10">
        <v>0</v>
      </c>
    </row>
    <row r="74" spans="1:6">
      <c r="A74" s="16"/>
      <c r="B74" s="10"/>
      <c r="C74" s="10"/>
      <c r="D74" s="12" t="s">
        <v>113</v>
      </c>
      <c r="E74" s="10">
        <v>0</v>
      </c>
      <c r="F74" s="10">
        <v>0</v>
      </c>
    </row>
    <row r="75" spans="1:6">
      <c r="A75" s="16"/>
      <c r="B75" s="10"/>
      <c r="C75" s="10"/>
      <c r="D75" s="12"/>
      <c r="E75" s="10"/>
      <c r="F75" s="10"/>
    </row>
    <row r="76" spans="1:6">
      <c r="A76" s="16"/>
      <c r="B76" s="10"/>
      <c r="C76" s="10"/>
      <c r="D76" s="9" t="s">
        <v>114</v>
      </c>
      <c r="E76" s="8">
        <f>E60+E65+E72</f>
        <v>8979249.129999999</v>
      </c>
      <c r="F76" s="8">
        <f>F60+F65+F72</f>
        <v>7522001.3700000001</v>
      </c>
    </row>
    <row r="77" spans="1:6">
      <c r="A77" s="16"/>
      <c r="B77" s="10"/>
      <c r="C77" s="10"/>
      <c r="D77" s="12"/>
      <c r="E77" s="10"/>
      <c r="F77" s="10"/>
    </row>
    <row r="78" spans="1:6">
      <c r="A78" s="16"/>
      <c r="B78" s="10"/>
      <c r="C78" s="10"/>
      <c r="D78" s="9" t="s">
        <v>115</v>
      </c>
      <c r="E78" s="8">
        <f>E56+E76</f>
        <v>8828922.2799999993</v>
      </c>
      <c r="F78" s="8">
        <f>F56+F76</f>
        <v>8297136.1100000003</v>
      </c>
    </row>
    <row r="79" spans="1:6">
      <c r="A79" s="18"/>
      <c r="B79" s="19"/>
      <c r="C79" s="19"/>
      <c r="D79" s="20"/>
      <c r="E79" s="19"/>
      <c r="F79" s="19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="90" zoomScaleNormal="90" workbookViewId="0">
      <selection sqref="A1:H1"/>
    </sheetView>
  </sheetViews>
  <sheetFormatPr baseColWidth="10" defaultRowHeight="15"/>
  <cols>
    <col min="1" max="1" width="66" style="29" customWidth="1"/>
    <col min="2" max="2" width="24.1640625" style="29" customWidth="1"/>
    <col min="3" max="3" width="25.1640625" style="29" customWidth="1"/>
    <col min="4" max="4" width="24.1640625" style="29" customWidth="1"/>
    <col min="5" max="5" width="30.6640625" style="29" customWidth="1"/>
    <col min="6" max="6" width="26" style="29" customWidth="1"/>
    <col min="7" max="7" width="24.1640625" style="29" customWidth="1"/>
    <col min="8" max="8" width="36.1640625" style="29" customWidth="1"/>
    <col min="9" max="16384" width="12" style="29"/>
  </cols>
  <sheetData>
    <row r="1" spans="1:9">
      <c r="A1" s="30" t="s">
        <v>625</v>
      </c>
      <c r="B1" s="31"/>
      <c r="C1" s="31"/>
      <c r="D1" s="31"/>
      <c r="E1" s="31"/>
      <c r="F1" s="31"/>
      <c r="G1" s="31"/>
      <c r="H1" s="32"/>
    </row>
    <row r="2" spans="1:9">
      <c r="A2" s="33" t="s">
        <v>600</v>
      </c>
      <c r="B2" s="34"/>
      <c r="C2" s="34"/>
      <c r="D2" s="34"/>
      <c r="E2" s="34"/>
      <c r="F2" s="34"/>
      <c r="G2" s="34"/>
      <c r="H2" s="35"/>
    </row>
    <row r="3" spans="1:9">
      <c r="A3" s="36" t="s">
        <v>626</v>
      </c>
      <c r="B3" s="37"/>
      <c r="C3" s="37"/>
      <c r="D3" s="37"/>
      <c r="E3" s="37"/>
      <c r="F3" s="37"/>
      <c r="G3" s="37"/>
      <c r="H3" s="38"/>
    </row>
    <row r="4" spans="1:9">
      <c r="A4" s="39" t="s">
        <v>571</v>
      </c>
      <c r="B4" s="40"/>
      <c r="C4" s="40"/>
      <c r="D4" s="40"/>
      <c r="E4" s="40"/>
      <c r="F4" s="40"/>
      <c r="G4" s="40"/>
      <c r="H4" s="41"/>
    </row>
    <row r="5" spans="1:9" ht="45">
      <c r="A5" s="42" t="s">
        <v>117</v>
      </c>
      <c r="B5" s="43" t="s">
        <v>621</v>
      </c>
      <c r="C5" s="42" t="s">
        <v>118</v>
      </c>
      <c r="D5" s="42" t="s">
        <v>119</v>
      </c>
      <c r="E5" s="42" t="s">
        <v>120</v>
      </c>
      <c r="F5" s="42" t="s">
        <v>121</v>
      </c>
      <c r="G5" s="42" t="s">
        <v>122</v>
      </c>
      <c r="H5" s="44" t="s">
        <v>123</v>
      </c>
      <c r="I5" s="45"/>
    </row>
    <row r="6" spans="1:9">
      <c r="A6" s="46"/>
      <c r="B6" s="46"/>
      <c r="C6" s="46"/>
      <c r="D6" s="46"/>
      <c r="E6" s="46"/>
      <c r="F6" s="46"/>
      <c r="G6" s="46"/>
      <c r="H6" s="46"/>
      <c r="I6" s="45"/>
    </row>
    <row r="7" spans="1:9">
      <c r="A7" s="47" t="s">
        <v>124</v>
      </c>
      <c r="B7" s="48">
        <f>B8+B12</f>
        <v>0</v>
      </c>
      <c r="C7" s="48">
        <f>C8+C12</f>
        <v>0</v>
      </c>
      <c r="D7" s="48">
        <f t="shared" ref="D7:H7" si="0">D8+D12</f>
        <v>0</v>
      </c>
      <c r="E7" s="48">
        <f t="shared" si="0"/>
        <v>0</v>
      </c>
      <c r="F7" s="48">
        <f>F8+F12</f>
        <v>0</v>
      </c>
      <c r="G7" s="48">
        <f t="shared" si="0"/>
        <v>0</v>
      </c>
      <c r="H7" s="48">
        <f t="shared" si="0"/>
        <v>0</v>
      </c>
    </row>
    <row r="8" spans="1:9">
      <c r="A8" s="49" t="s">
        <v>125</v>
      </c>
      <c r="B8" s="50">
        <f>SUM(B9:B11)</f>
        <v>0</v>
      </c>
      <c r="C8" s="50">
        <f t="shared" ref="C8:H12" si="1">SUM(C9:C11)</f>
        <v>0</v>
      </c>
      <c r="D8" s="50">
        <f t="shared" si="1"/>
        <v>0</v>
      </c>
      <c r="E8" s="50">
        <f t="shared" si="1"/>
        <v>0</v>
      </c>
      <c r="F8" s="50">
        <f>B8+C8-D8+E8</f>
        <v>0</v>
      </c>
      <c r="G8" s="50">
        <f t="shared" si="1"/>
        <v>0</v>
      </c>
      <c r="H8" s="50">
        <f t="shared" si="1"/>
        <v>0</v>
      </c>
    </row>
    <row r="9" spans="1:9">
      <c r="A9" s="51" t="s">
        <v>126</v>
      </c>
      <c r="B9" s="50"/>
      <c r="C9" s="50"/>
      <c r="D9" s="52">
        <v>0</v>
      </c>
      <c r="E9" s="50"/>
      <c r="F9" s="52">
        <v>0</v>
      </c>
      <c r="G9" s="52">
        <v>0</v>
      </c>
      <c r="H9" s="50"/>
    </row>
    <row r="10" spans="1:9">
      <c r="A10" s="51" t="s">
        <v>127</v>
      </c>
      <c r="B10" s="50"/>
      <c r="C10" s="50"/>
      <c r="D10" s="50"/>
      <c r="E10" s="50"/>
      <c r="F10" s="50">
        <f>B10+C10-D10+E10</f>
        <v>0</v>
      </c>
      <c r="G10" s="50"/>
      <c r="H10" s="50"/>
    </row>
    <row r="11" spans="1:9">
      <c r="A11" s="51" t="s">
        <v>128</v>
      </c>
      <c r="B11" s="50"/>
      <c r="C11" s="50"/>
      <c r="D11" s="50"/>
      <c r="E11" s="50"/>
      <c r="F11" s="50">
        <f>B11+C11-D11+E11</f>
        <v>0</v>
      </c>
      <c r="G11" s="50"/>
      <c r="H11" s="50"/>
    </row>
    <row r="12" spans="1:9">
      <c r="A12" s="49" t="s">
        <v>129</v>
      </c>
      <c r="B12" s="50">
        <f>SUM(B13:B15)</f>
        <v>0</v>
      </c>
      <c r="C12" s="50">
        <f t="shared" ref="C12:H12" si="2">SUM(C13:C15)</f>
        <v>0</v>
      </c>
      <c r="D12" s="50">
        <f t="shared" si="2"/>
        <v>0</v>
      </c>
      <c r="E12" s="50">
        <f t="shared" si="2"/>
        <v>0</v>
      </c>
      <c r="F12" s="50">
        <f t="shared" ref="F12" si="3">B12+C12-D12+E12</f>
        <v>0</v>
      </c>
      <c r="G12" s="50">
        <f t="shared" si="1"/>
        <v>0</v>
      </c>
      <c r="H12" s="50">
        <f t="shared" si="2"/>
        <v>0</v>
      </c>
    </row>
    <row r="13" spans="1:9">
      <c r="A13" s="51" t="s">
        <v>130</v>
      </c>
      <c r="B13" s="52">
        <v>0</v>
      </c>
      <c r="C13" s="52">
        <v>0</v>
      </c>
      <c r="D13" s="50"/>
      <c r="E13" s="50"/>
      <c r="F13" s="50">
        <f>B13+C13-D13+E13</f>
        <v>0</v>
      </c>
      <c r="G13" s="50"/>
      <c r="H13" s="50"/>
    </row>
    <row r="14" spans="1:9">
      <c r="A14" s="51" t="s">
        <v>131</v>
      </c>
      <c r="B14" s="52">
        <v>0</v>
      </c>
      <c r="C14" s="52">
        <v>0</v>
      </c>
      <c r="D14" s="50"/>
      <c r="E14" s="50"/>
      <c r="F14" s="50">
        <f>B14+C14-D14+E14</f>
        <v>0</v>
      </c>
      <c r="G14" s="50"/>
      <c r="H14" s="50"/>
    </row>
    <row r="15" spans="1:9">
      <c r="A15" s="51" t="s">
        <v>132</v>
      </c>
      <c r="B15" s="52">
        <v>0</v>
      </c>
      <c r="C15" s="52">
        <v>0</v>
      </c>
      <c r="D15" s="50"/>
      <c r="E15" s="50"/>
      <c r="F15" s="50">
        <f>B15+C15-D15+E15</f>
        <v>0</v>
      </c>
      <c r="G15" s="50"/>
      <c r="H15" s="50"/>
    </row>
    <row r="16" spans="1:9">
      <c r="A16" s="53"/>
      <c r="B16" s="54"/>
      <c r="C16" s="54"/>
      <c r="D16" s="54"/>
      <c r="E16" s="54"/>
      <c r="F16" s="54"/>
      <c r="G16" s="54"/>
      <c r="H16" s="54"/>
    </row>
    <row r="17" spans="1:8">
      <c r="A17" s="47" t="s">
        <v>133</v>
      </c>
      <c r="B17" s="48"/>
      <c r="C17" s="55"/>
      <c r="D17" s="55"/>
      <c r="E17" s="55"/>
      <c r="F17" s="48">
        <f t="shared" ref="F17" si="4">B17+C17-D17+E17</f>
        <v>0</v>
      </c>
      <c r="G17" s="55"/>
      <c r="H17" s="55"/>
    </row>
    <row r="18" spans="1:8">
      <c r="A18" s="56"/>
      <c r="B18" s="57"/>
      <c r="C18" s="57"/>
      <c r="D18" s="57"/>
      <c r="E18" s="57"/>
      <c r="F18" s="57"/>
      <c r="G18" s="57"/>
      <c r="H18" s="57"/>
    </row>
    <row r="19" spans="1:8">
      <c r="A19" s="47" t="s">
        <v>134</v>
      </c>
      <c r="B19" s="48">
        <f>B7+B17</f>
        <v>0</v>
      </c>
      <c r="C19" s="48">
        <f t="shared" ref="C19:H19" si="5">C7+C17</f>
        <v>0</v>
      </c>
      <c r="D19" s="48">
        <f t="shared" si="5"/>
        <v>0</v>
      </c>
      <c r="E19" s="48">
        <f t="shared" si="5"/>
        <v>0</v>
      </c>
      <c r="F19" s="48">
        <f>F7+F17</f>
        <v>0</v>
      </c>
      <c r="G19" s="48">
        <f t="shared" si="5"/>
        <v>0</v>
      </c>
      <c r="H19" s="48">
        <f t="shared" si="5"/>
        <v>0</v>
      </c>
    </row>
    <row r="20" spans="1:8">
      <c r="A20" s="53"/>
      <c r="B20" s="58"/>
      <c r="C20" s="58"/>
      <c r="D20" s="58"/>
      <c r="E20" s="58"/>
      <c r="F20" s="58"/>
      <c r="G20" s="58"/>
      <c r="H20" s="58"/>
    </row>
    <row r="21" spans="1:8" ht="17.25">
      <c r="A21" s="47" t="s">
        <v>601</v>
      </c>
      <c r="B21" s="48">
        <f t="shared" ref="B21:H21" si="6">SUM(B22:B24)</f>
        <v>0</v>
      </c>
      <c r="C21" s="48">
        <f t="shared" si="6"/>
        <v>0</v>
      </c>
      <c r="D21" s="48">
        <f t="shared" si="6"/>
        <v>0</v>
      </c>
      <c r="E21" s="48">
        <f t="shared" si="6"/>
        <v>0</v>
      </c>
      <c r="F21" s="48">
        <f t="shared" si="6"/>
        <v>0</v>
      </c>
      <c r="G21" s="48">
        <f t="shared" si="6"/>
        <v>0</v>
      </c>
      <c r="H21" s="48">
        <f t="shared" si="6"/>
        <v>0</v>
      </c>
    </row>
    <row r="22" spans="1:8">
      <c r="A22" s="59" t="s">
        <v>135</v>
      </c>
      <c r="B22" s="50"/>
      <c r="C22" s="50"/>
      <c r="D22" s="50"/>
      <c r="E22" s="50"/>
      <c r="F22" s="50">
        <f>B22+C22-D22+E22</f>
        <v>0</v>
      </c>
      <c r="G22" s="50"/>
      <c r="H22" s="50"/>
    </row>
    <row r="23" spans="1:8">
      <c r="A23" s="59" t="s">
        <v>136</v>
      </c>
      <c r="B23" s="50"/>
      <c r="C23" s="50"/>
      <c r="D23" s="50"/>
      <c r="E23" s="50"/>
      <c r="F23" s="50">
        <f>B23+C23-D23+E23</f>
        <v>0</v>
      </c>
      <c r="G23" s="50"/>
      <c r="H23" s="50"/>
    </row>
    <row r="24" spans="1:8">
      <c r="A24" s="59" t="s">
        <v>137</v>
      </c>
      <c r="B24" s="50"/>
      <c r="C24" s="50"/>
      <c r="D24" s="50"/>
      <c r="E24" s="50"/>
      <c r="F24" s="50">
        <f>B24+C24-D24+E24</f>
        <v>0</v>
      </c>
      <c r="G24" s="50"/>
      <c r="H24" s="50"/>
    </row>
    <row r="25" spans="1:8">
      <c r="A25" s="60" t="s">
        <v>576</v>
      </c>
      <c r="B25" s="58"/>
      <c r="C25" s="58"/>
      <c r="D25" s="58"/>
      <c r="E25" s="58"/>
      <c r="F25" s="58"/>
      <c r="G25" s="58"/>
      <c r="H25" s="58"/>
    </row>
    <row r="26" spans="1:8" ht="17.25">
      <c r="A26" s="47" t="s">
        <v>602</v>
      </c>
      <c r="B26" s="48">
        <f>SUM(B27:B29)</f>
        <v>0</v>
      </c>
      <c r="C26" s="48">
        <f t="shared" ref="C26:H26" si="7">SUM(C27:C29)</f>
        <v>0</v>
      </c>
      <c r="D26" s="48">
        <f t="shared" si="7"/>
        <v>0</v>
      </c>
      <c r="E26" s="48">
        <f t="shared" si="7"/>
        <v>0</v>
      </c>
      <c r="F26" s="48">
        <f t="shared" si="7"/>
        <v>0</v>
      </c>
      <c r="G26" s="48">
        <f t="shared" si="7"/>
        <v>0</v>
      </c>
      <c r="H26" s="48">
        <f t="shared" si="7"/>
        <v>0</v>
      </c>
    </row>
    <row r="27" spans="1:8">
      <c r="A27" s="59" t="s">
        <v>138</v>
      </c>
      <c r="B27" s="50"/>
      <c r="C27" s="50"/>
      <c r="D27" s="50"/>
      <c r="E27" s="50"/>
      <c r="F27" s="50">
        <f>B27+C27-D27+E27</f>
        <v>0</v>
      </c>
      <c r="G27" s="50"/>
      <c r="H27" s="50"/>
    </row>
    <row r="28" spans="1:8">
      <c r="A28" s="59" t="s">
        <v>139</v>
      </c>
      <c r="B28" s="50"/>
      <c r="C28" s="50"/>
      <c r="D28" s="50"/>
      <c r="E28" s="50"/>
      <c r="F28" s="50">
        <f>B28+C28-D28+E28</f>
        <v>0</v>
      </c>
      <c r="G28" s="50"/>
      <c r="H28" s="50"/>
    </row>
    <row r="29" spans="1:8">
      <c r="A29" s="59" t="s">
        <v>140</v>
      </c>
      <c r="B29" s="50"/>
      <c r="C29" s="50"/>
      <c r="D29" s="50"/>
      <c r="E29" s="50"/>
      <c r="F29" s="50">
        <f>B29+C29-D29+E29</f>
        <v>0</v>
      </c>
      <c r="G29" s="50"/>
      <c r="H29" s="50"/>
    </row>
    <row r="30" spans="1:8">
      <c r="A30" s="61" t="s">
        <v>576</v>
      </c>
      <c r="B30" s="62"/>
      <c r="C30" s="62"/>
      <c r="D30" s="62"/>
      <c r="E30" s="62"/>
      <c r="F30" s="62"/>
      <c r="G30" s="62"/>
      <c r="H30" s="62"/>
    </row>
    <row r="31" spans="1:8">
      <c r="A31" s="28"/>
    </row>
    <row r="32" spans="1:8">
      <c r="A32" s="63" t="s">
        <v>603</v>
      </c>
      <c r="B32" s="63"/>
      <c r="C32" s="63"/>
      <c r="D32" s="63"/>
      <c r="E32" s="63"/>
      <c r="F32" s="63"/>
      <c r="G32" s="63"/>
      <c r="H32" s="63"/>
    </row>
    <row r="33" spans="1:8">
      <c r="A33" s="63"/>
      <c r="B33" s="63"/>
      <c r="C33" s="63"/>
      <c r="D33" s="63"/>
      <c r="E33" s="63"/>
      <c r="F33" s="63"/>
      <c r="G33" s="63"/>
      <c r="H33" s="63"/>
    </row>
    <row r="34" spans="1:8" ht="12.75">
      <c r="A34" s="63"/>
      <c r="B34" s="63"/>
      <c r="C34" s="63"/>
      <c r="D34" s="63"/>
      <c r="E34" s="63"/>
      <c r="F34" s="63"/>
      <c r="G34" s="63"/>
      <c r="H34" s="63"/>
    </row>
    <row r="35" spans="1:8">
      <c r="A35" s="63"/>
      <c r="B35" s="63"/>
      <c r="C35" s="63"/>
      <c r="D35" s="63"/>
      <c r="E35" s="63"/>
      <c r="F35" s="63"/>
      <c r="G35" s="63"/>
      <c r="H35" s="63"/>
    </row>
    <row r="36" spans="1:8">
      <c r="A36" s="63"/>
      <c r="B36" s="63"/>
      <c r="C36" s="63"/>
      <c r="D36" s="63"/>
      <c r="E36" s="63"/>
      <c r="F36" s="63"/>
      <c r="G36" s="63"/>
      <c r="H36" s="63"/>
    </row>
    <row r="37" spans="1:8">
      <c r="A37" s="28"/>
    </row>
    <row r="38" spans="1:8" ht="30">
      <c r="A38" s="42" t="s">
        <v>141</v>
      </c>
      <c r="B38" s="42" t="s">
        <v>604</v>
      </c>
      <c r="C38" s="42" t="s">
        <v>605</v>
      </c>
      <c r="D38" s="42" t="s">
        <v>606</v>
      </c>
      <c r="E38" s="42" t="s">
        <v>142</v>
      </c>
      <c r="F38" s="44" t="s">
        <v>607</v>
      </c>
    </row>
    <row r="39" spans="1:8">
      <c r="A39" s="56"/>
      <c r="B39" s="64"/>
      <c r="C39" s="64"/>
      <c r="D39" s="64"/>
      <c r="E39" s="64"/>
      <c r="F39" s="64"/>
    </row>
    <row r="40" spans="1:8">
      <c r="A40" s="47" t="s">
        <v>143</v>
      </c>
      <c r="B40" s="65">
        <f>SUM(B41:B44)</f>
        <v>0</v>
      </c>
      <c r="C40" s="65">
        <f t="shared" ref="C40:F40" si="8">SUM(C41:C44)</f>
        <v>0</v>
      </c>
      <c r="D40" s="65">
        <f t="shared" si="8"/>
        <v>0</v>
      </c>
      <c r="E40" s="65">
        <f t="shared" si="8"/>
        <v>0</v>
      </c>
      <c r="F40" s="65">
        <f t="shared" si="8"/>
        <v>0</v>
      </c>
    </row>
    <row r="41" spans="1:8">
      <c r="A41" s="59" t="s">
        <v>144</v>
      </c>
      <c r="B41" s="66"/>
      <c r="C41" s="66"/>
      <c r="D41" s="66"/>
      <c r="E41" s="66"/>
      <c r="F41" s="66"/>
      <c r="G41" s="67"/>
      <c r="H41" s="67"/>
    </row>
    <row r="42" spans="1:8">
      <c r="A42" s="59" t="s">
        <v>145</v>
      </c>
      <c r="B42" s="66"/>
      <c r="C42" s="66"/>
      <c r="D42" s="66"/>
      <c r="E42" s="66"/>
      <c r="F42" s="66"/>
      <c r="G42" s="67"/>
      <c r="H42" s="67"/>
    </row>
    <row r="43" spans="1:8">
      <c r="A43" s="59" t="s">
        <v>146</v>
      </c>
      <c r="B43" s="66"/>
      <c r="C43" s="66"/>
      <c r="D43" s="66"/>
      <c r="E43" s="66"/>
      <c r="F43" s="66"/>
      <c r="G43" s="67"/>
      <c r="H43" s="67"/>
    </row>
    <row r="44" spans="1:8">
      <c r="A44" s="68" t="s">
        <v>576</v>
      </c>
      <c r="B44" s="69"/>
      <c r="C44" s="69"/>
      <c r="D44" s="69"/>
      <c r="E44" s="69"/>
      <c r="F44" s="69"/>
    </row>
  </sheetData>
  <mergeCells count="5">
    <mergeCell ref="A32:H36"/>
    <mergeCell ref="A1:H1"/>
    <mergeCell ref="A2:H2"/>
    <mergeCell ref="A3:H3"/>
    <mergeCell ref="A4:H4"/>
  </mergeCells>
  <pageMargins left="0.25" right="0.25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sqref="A1:XFD1"/>
    </sheetView>
  </sheetViews>
  <sheetFormatPr baseColWidth="10" defaultRowHeight="15"/>
  <cols>
    <col min="1" max="1" width="66.5" style="29" customWidth="1"/>
    <col min="2" max="11" width="25.33203125" style="29" customWidth="1"/>
    <col min="12" max="16384" width="12" style="29"/>
  </cols>
  <sheetData>
    <row r="1" spans="1:12">
      <c r="A1" s="30" t="s">
        <v>625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2">
      <c r="A2" s="33" t="s">
        <v>608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2">
      <c r="A3" s="36" t="s">
        <v>627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2">
      <c r="A4" s="33" t="s">
        <v>571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2" ht="75">
      <c r="A5" s="44" t="s">
        <v>147</v>
      </c>
      <c r="B5" s="44" t="s">
        <v>148</v>
      </c>
      <c r="C5" s="44" t="s">
        <v>149</v>
      </c>
      <c r="D5" s="44" t="s">
        <v>150</v>
      </c>
      <c r="E5" s="44" t="s">
        <v>151</v>
      </c>
      <c r="F5" s="44" t="s">
        <v>152</v>
      </c>
      <c r="G5" s="44" t="s">
        <v>153</v>
      </c>
      <c r="H5" s="44" t="s">
        <v>154</v>
      </c>
      <c r="I5" s="83" t="s">
        <v>609</v>
      </c>
      <c r="J5" s="83" t="s">
        <v>610</v>
      </c>
      <c r="K5" s="83" t="s">
        <v>611</v>
      </c>
    </row>
    <row r="6" spans="1:12">
      <c r="A6" s="8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2">
      <c r="A7" s="75" t="s">
        <v>155</v>
      </c>
      <c r="B7" s="74"/>
      <c r="C7" s="74"/>
      <c r="D7" s="74"/>
      <c r="E7" s="73">
        <f>SUM(E8:E11)</f>
        <v>0</v>
      </c>
      <c r="F7" s="74"/>
      <c r="G7" s="73">
        <f>SUM(G8:G11)</f>
        <v>0</v>
      </c>
      <c r="H7" s="73">
        <f>SUM(H8:H11)</f>
        <v>0</v>
      </c>
      <c r="I7" s="73">
        <f>SUM(I8:I11)</f>
        <v>0</v>
      </c>
      <c r="J7" s="73">
        <f>SUM(J8:J11)</f>
        <v>0</v>
      </c>
      <c r="K7" s="73">
        <f>SUM(K8:K11)</f>
        <v>0</v>
      </c>
    </row>
    <row r="8" spans="1:12">
      <c r="A8" s="81" t="s">
        <v>156</v>
      </c>
      <c r="B8" s="80"/>
      <c r="C8" s="80"/>
      <c r="D8" s="80"/>
      <c r="E8" s="79"/>
      <c r="F8" s="66"/>
      <c r="G8" s="79"/>
      <c r="H8" s="79"/>
      <c r="I8" s="79"/>
      <c r="J8" s="79"/>
      <c r="K8" s="79">
        <v>0</v>
      </c>
      <c r="L8" s="67"/>
    </row>
    <row r="9" spans="1:12">
      <c r="A9" s="81" t="s">
        <v>157</v>
      </c>
      <c r="B9" s="80"/>
      <c r="C9" s="80"/>
      <c r="D9" s="80"/>
      <c r="E9" s="79"/>
      <c r="F9" s="66"/>
      <c r="G9" s="79"/>
      <c r="H9" s="79"/>
      <c r="I9" s="79"/>
      <c r="J9" s="79"/>
      <c r="K9" s="79">
        <v>0</v>
      </c>
      <c r="L9" s="67"/>
    </row>
    <row r="10" spans="1:12">
      <c r="A10" s="81" t="s">
        <v>158</v>
      </c>
      <c r="B10" s="80"/>
      <c r="C10" s="80"/>
      <c r="D10" s="80"/>
      <c r="E10" s="79"/>
      <c r="F10" s="66"/>
      <c r="G10" s="79"/>
      <c r="H10" s="79"/>
      <c r="I10" s="79"/>
      <c r="J10" s="79"/>
      <c r="K10" s="79">
        <v>0</v>
      </c>
      <c r="L10" s="67"/>
    </row>
    <row r="11" spans="1:12">
      <c r="A11" s="81" t="s">
        <v>159</v>
      </c>
      <c r="B11" s="80"/>
      <c r="C11" s="80"/>
      <c r="D11" s="80"/>
      <c r="E11" s="79"/>
      <c r="F11" s="66"/>
      <c r="G11" s="79"/>
      <c r="H11" s="79"/>
      <c r="I11" s="79"/>
      <c r="J11" s="79"/>
      <c r="K11" s="79">
        <v>0</v>
      </c>
      <c r="L11" s="67"/>
    </row>
    <row r="12" spans="1:12">
      <c r="A12" s="78" t="s">
        <v>576</v>
      </c>
      <c r="B12" s="77"/>
      <c r="C12" s="77"/>
      <c r="D12" s="77"/>
      <c r="E12" s="76"/>
      <c r="F12" s="53"/>
      <c r="G12" s="76"/>
      <c r="H12" s="76"/>
      <c r="I12" s="76"/>
      <c r="J12" s="76"/>
      <c r="K12" s="76"/>
    </row>
    <row r="13" spans="1:12">
      <c r="A13" s="75" t="s">
        <v>160</v>
      </c>
      <c r="B13" s="74"/>
      <c r="C13" s="74"/>
      <c r="D13" s="74"/>
      <c r="E13" s="73">
        <f>SUM(E14:E17)</f>
        <v>0</v>
      </c>
      <c r="F13" s="74"/>
      <c r="G13" s="73">
        <f>SUM(G14:G17)</f>
        <v>0</v>
      </c>
      <c r="H13" s="73">
        <f>SUM(H14:H17)</f>
        <v>0</v>
      </c>
      <c r="I13" s="73">
        <f>SUM(I14:I17)</f>
        <v>0</v>
      </c>
      <c r="J13" s="73">
        <f>SUM(J14:J17)</f>
        <v>0</v>
      </c>
      <c r="K13" s="73">
        <f>SUM(K14:K17)</f>
        <v>0</v>
      </c>
    </row>
    <row r="14" spans="1:12">
      <c r="A14" s="81" t="s">
        <v>161</v>
      </c>
      <c r="B14" s="80"/>
      <c r="C14" s="80"/>
      <c r="D14" s="80"/>
      <c r="E14" s="79"/>
      <c r="F14" s="66"/>
      <c r="G14" s="79"/>
      <c r="H14" s="79"/>
      <c r="I14" s="79"/>
      <c r="J14" s="79"/>
      <c r="K14" s="79">
        <v>0</v>
      </c>
      <c r="L14" s="67"/>
    </row>
    <row r="15" spans="1:12">
      <c r="A15" s="81" t="s">
        <v>162</v>
      </c>
      <c r="B15" s="80"/>
      <c r="C15" s="80"/>
      <c r="D15" s="80"/>
      <c r="E15" s="79"/>
      <c r="F15" s="66"/>
      <c r="G15" s="79"/>
      <c r="H15" s="79"/>
      <c r="I15" s="79"/>
      <c r="J15" s="79"/>
      <c r="K15" s="79">
        <v>0</v>
      </c>
      <c r="L15" s="67"/>
    </row>
    <row r="16" spans="1:12">
      <c r="A16" s="81" t="s">
        <v>163</v>
      </c>
      <c r="B16" s="80"/>
      <c r="C16" s="80"/>
      <c r="D16" s="80"/>
      <c r="E16" s="79"/>
      <c r="F16" s="66"/>
      <c r="G16" s="79"/>
      <c r="H16" s="79"/>
      <c r="I16" s="79"/>
      <c r="J16" s="79"/>
      <c r="K16" s="79">
        <v>0</v>
      </c>
    </row>
    <row r="17" spans="1:11">
      <c r="A17" s="81" t="s">
        <v>164</v>
      </c>
      <c r="B17" s="80"/>
      <c r="C17" s="80"/>
      <c r="D17" s="80"/>
      <c r="E17" s="79"/>
      <c r="F17" s="66"/>
      <c r="G17" s="79"/>
      <c r="H17" s="79"/>
      <c r="I17" s="79"/>
      <c r="J17" s="79"/>
      <c r="K17" s="79">
        <v>0</v>
      </c>
    </row>
    <row r="18" spans="1:11">
      <c r="A18" s="78" t="s">
        <v>576</v>
      </c>
      <c r="B18" s="77"/>
      <c r="C18" s="77"/>
      <c r="D18" s="77"/>
      <c r="E18" s="76"/>
      <c r="F18" s="53"/>
      <c r="G18" s="76"/>
      <c r="H18" s="76"/>
      <c r="I18" s="76"/>
      <c r="J18" s="76"/>
      <c r="K18" s="76"/>
    </row>
    <row r="19" spans="1:11">
      <c r="A19" s="75" t="s">
        <v>165</v>
      </c>
      <c r="B19" s="74"/>
      <c r="C19" s="74"/>
      <c r="D19" s="74"/>
      <c r="E19" s="73">
        <f>E7+E13</f>
        <v>0</v>
      </c>
      <c r="F19" s="74"/>
      <c r="G19" s="73">
        <f>G7+G13</f>
        <v>0</v>
      </c>
      <c r="H19" s="73">
        <f>H7+H13</f>
        <v>0</v>
      </c>
      <c r="I19" s="73">
        <f>I7+I13</f>
        <v>0</v>
      </c>
      <c r="J19" s="73">
        <f>J7+J13</f>
        <v>0</v>
      </c>
      <c r="K19" s="73">
        <f>K7+K13</f>
        <v>0</v>
      </c>
    </row>
    <row r="20" spans="1:11">
      <c r="A20" s="72"/>
      <c r="B20" s="71"/>
      <c r="C20" s="71"/>
      <c r="D20" s="71"/>
      <c r="E20" s="71"/>
      <c r="F20" s="71"/>
      <c r="G20" s="70"/>
      <c r="H20" s="70"/>
      <c r="I20" s="70"/>
      <c r="J20" s="70"/>
      <c r="K20" s="70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zoomScaleNormal="100" workbookViewId="0">
      <selection activeCell="A20" sqref="A20"/>
    </sheetView>
  </sheetViews>
  <sheetFormatPr baseColWidth="10" defaultRowHeight="15"/>
  <cols>
    <col min="1" max="1" width="117.5" style="29" customWidth="1"/>
    <col min="2" max="2" width="30" style="29" customWidth="1"/>
    <col min="3" max="3" width="31.6640625" style="29" customWidth="1"/>
    <col min="4" max="4" width="28.83203125" style="29" customWidth="1"/>
    <col min="5" max="16384" width="12" style="29"/>
  </cols>
  <sheetData>
    <row r="1" spans="1:4" ht="24.75" customHeight="1">
      <c r="A1" s="30" t="s">
        <v>625</v>
      </c>
      <c r="B1" s="31"/>
      <c r="C1" s="31"/>
      <c r="D1" s="32"/>
    </row>
    <row r="2" spans="1:4">
      <c r="A2" s="33" t="s">
        <v>612</v>
      </c>
      <c r="B2" s="34"/>
      <c r="C2" s="34"/>
      <c r="D2" s="35"/>
    </row>
    <row r="3" spans="1:4">
      <c r="A3" s="36" t="s">
        <v>627</v>
      </c>
      <c r="B3" s="37"/>
      <c r="C3" s="37"/>
      <c r="D3" s="38"/>
    </row>
    <row r="4" spans="1:4">
      <c r="A4" s="39" t="s">
        <v>571</v>
      </c>
      <c r="B4" s="40"/>
      <c r="C4" s="40"/>
      <c r="D4" s="41"/>
    </row>
    <row r="6" spans="1:4" ht="30">
      <c r="A6" s="84" t="s">
        <v>0</v>
      </c>
      <c r="B6" s="44" t="s">
        <v>613</v>
      </c>
      <c r="C6" s="44" t="s">
        <v>166</v>
      </c>
      <c r="D6" s="44" t="s">
        <v>187</v>
      </c>
    </row>
    <row r="7" spans="1:4">
      <c r="A7" s="85" t="s">
        <v>167</v>
      </c>
      <c r="B7" s="86">
        <f>SUM(B8:B10)</f>
        <v>28992424.609999999</v>
      </c>
      <c r="C7" s="86">
        <f>SUM(C8:C10)</f>
        <v>19034627.719999999</v>
      </c>
      <c r="D7" s="86">
        <f>SUM(D8:D10)</f>
        <v>19034627.719999999</v>
      </c>
    </row>
    <row r="8" spans="1:4">
      <c r="A8" s="87" t="s">
        <v>168</v>
      </c>
      <c r="B8" s="88">
        <v>15190208.73</v>
      </c>
      <c r="C8" s="88">
        <v>10437208.720000001</v>
      </c>
      <c r="D8" s="88">
        <v>10437208.720000001</v>
      </c>
    </row>
    <row r="9" spans="1:4">
      <c r="A9" s="87" t="s">
        <v>169</v>
      </c>
      <c r="B9" s="88">
        <v>13802215.880000001</v>
      </c>
      <c r="C9" s="88">
        <v>8597419</v>
      </c>
      <c r="D9" s="88">
        <v>8597419</v>
      </c>
    </row>
    <row r="10" spans="1:4">
      <c r="A10" s="87" t="s">
        <v>170</v>
      </c>
      <c r="B10" s="88">
        <v>0</v>
      </c>
      <c r="C10" s="88">
        <v>0</v>
      </c>
      <c r="D10" s="88">
        <v>0</v>
      </c>
    </row>
    <row r="11" spans="1:4">
      <c r="A11" s="89"/>
      <c r="B11" s="90"/>
      <c r="C11" s="90"/>
      <c r="D11" s="90"/>
    </row>
    <row r="12" spans="1:4">
      <c r="A12" s="85" t="s">
        <v>597</v>
      </c>
      <c r="B12" s="86">
        <f>SUM(B13:B14)</f>
        <v>28992424.609999999</v>
      </c>
      <c r="C12" s="86">
        <f t="shared" ref="C12:D12" si="0">SUM(C13:C14)</f>
        <v>17564961.59</v>
      </c>
      <c r="D12" s="86">
        <f t="shared" si="0"/>
        <v>13907349.68</v>
      </c>
    </row>
    <row r="13" spans="1:4">
      <c r="A13" s="87" t="s">
        <v>171</v>
      </c>
      <c r="B13" s="88">
        <v>14772948.73</v>
      </c>
      <c r="C13" s="88">
        <v>8137293.25</v>
      </c>
      <c r="D13" s="88">
        <v>7593757.1100000003</v>
      </c>
    </row>
    <row r="14" spans="1:4">
      <c r="A14" s="87" t="s">
        <v>172</v>
      </c>
      <c r="B14" s="88">
        <v>14219475.880000001</v>
      </c>
      <c r="C14" s="88">
        <v>9427668.3399999999</v>
      </c>
      <c r="D14" s="88">
        <v>6313592.5700000003</v>
      </c>
    </row>
    <row r="15" spans="1:4">
      <c r="A15" s="89"/>
      <c r="B15" s="90"/>
      <c r="C15" s="90"/>
      <c r="D15" s="90"/>
    </row>
    <row r="16" spans="1:4">
      <c r="A16" s="85" t="s">
        <v>173</v>
      </c>
      <c r="B16" s="91">
        <v>0</v>
      </c>
      <c r="C16" s="86">
        <f>C17+C18</f>
        <v>0</v>
      </c>
      <c r="D16" s="86">
        <f>D17+D18</f>
        <v>0</v>
      </c>
    </row>
    <row r="17" spans="1:4">
      <c r="A17" s="87" t="s">
        <v>174</v>
      </c>
      <c r="B17" s="92">
        <v>0</v>
      </c>
      <c r="C17" s="88">
        <v>0</v>
      </c>
      <c r="D17" s="88">
        <v>0</v>
      </c>
    </row>
    <row r="18" spans="1:4">
      <c r="A18" s="87" t="s">
        <v>175</v>
      </c>
      <c r="B18" s="92">
        <v>0</v>
      </c>
      <c r="C18" s="88">
        <v>0</v>
      </c>
      <c r="D18" s="93">
        <v>0</v>
      </c>
    </row>
    <row r="19" spans="1:4">
      <c r="A19" s="89"/>
      <c r="B19" s="90"/>
      <c r="C19" s="90"/>
      <c r="D19" s="90"/>
    </row>
    <row r="20" spans="1:4">
      <c r="A20" s="85" t="s">
        <v>176</v>
      </c>
      <c r="B20" s="86">
        <f>B7-B12+B16</f>
        <v>0</v>
      </c>
      <c r="C20" s="86">
        <f>C7-C12+C16</f>
        <v>1469666.129999999</v>
      </c>
      <c r="D20" s="86">
        <f>D7-D12+D16</f>
        <v>5127278.0399999991</v>
      </c>
    </row>
    <row r="21" spans="1:4">
      <c r="A21" s="85"/>
      <c r="B21" s="90"/>
      <c r="C21" s="90"/>
      <c r="D21" s="90"/>
    </row>
    <row r="22" spans="1:4">
      <c r="A22" s="85" t="s">
        <v>177</v>
      </c>
      <c r="B22" s="86">
        <f>B20-B10</f>
        <v>0</v>
      </c>
      <c r="C22" s="86">
        <f>C20-C10</f>
        <v>1469666.129999999</v>
      </c>
      <c r="D22" s="86">
        <f>D20-D10</f>
        <v>5127278.0399999991</v>
      </c>
    </row>
    <row r="23" spans="1:4">
      <c r="A23" s="85"/>
      <c r="B23" s="94"/>
      <c r="C23" s="94"/>
      <c r="D23" s="94"/>
    </row>
    <row r="24" spans="1:4">
      <c r="A24" s="95" t="s">
        <v>178</v>
      </c>
      <c r="B24" s="86">
        <f>B22-B16</f>
        <v>0</v>
      </c>
      <c r="C24" s="86">
        <f>C22-C16</f>
        <v>1469666.129999999</v>
      </c>
      <c r="D24" s="86">
        <f>D22-D16</f>
        <v>5127278.0399999991</v>
      </c>
    </row>
    <row r="25" spans="1:4">
      <c r="A25" s="96"/>
      <c r="B25" s="97"/>
      <c r="C25" s="97"/>
      <c r="D25" s="97"/>
    </row>
    <row r="26" spans="1:4">
      <c r="A26" s="28"/>
    </row>
    <row r="27" spans="1:4">
      <c r="A27" s="84" t="s">
        <v>179</v>
      </c>
      <c r="B27" s="44" t="s">
        <v>180</v>
      </c>
      <c r="C27" s="44" t="s">
        <v>166</v>
      </c>
      <c r="D27" s="44" t="s">
        <v>181</v>
      </c>
    </row>
    <row r="28" spans="1:4">
      <c r="A28" s="85" t="s">
        <v>182</v>
      </c>
      <c r="B28" s="73">
        <f>SUM(B29:B30)</f>
        <v>0</v>
      </c>
      <c r="C28" s="73">
        <f>SUM(C29:C30)</f>
        <v>0</v>
      </c>
      <c r="D28" s="73">
        <f>SUM(D29:D30)</f>
        <v>0</v>
      </c>
    </row>
    <row r="29" spans="1:4">
      <c r="A29" s="87" t="s">
        <v>183</v>
      </c>
      <c r="B29" s="98">
        <v>0</v>
      </c>
      <c r="C29" s="98">
        <v>0</v>
      </c>
      <c r="D29" s="98">
        <v>0</v>
      </c>
    </row>
    <row r="30" spans="1:4">
      <c r="A30" s="87" t="s">
        <v>184</v>
      </c>
      <c r="B30" s="98">
        <v>0</v>
      </c>
      <c r="C30" s="98">
        <v>0</v>
      </c>
      <c r="D30" s="98">
        <v>0</v>
      </c>
    </row>
    <row r="31" spans="1:4">
      <c r="A31" s="53"/>
      <c r="B31" s="76"/>
      <c r="C31" s="76"/>
      <c r="D31" s="76"/>
    </row>
    <row r="32" spans="1:4">
      <c r="A32" s="85" t="s">
        <v>185</v>
      </c>
      <c r="B32" s="73">
        <f>B24+B28</f>
        <v>0</v>
      </c>
      <c r="C32" s="73">
        <f>C24+C28</f>
        <v>1469666.129999999</v>
      </c>
      <c r="D32" s="73">
        <f>D24+D28</f>
        <v>5127278.0399999991</v>
      </c>
    </row>
    <row r="33" spans="1:4">
      <c r="A33" s="72"/>
      <c r="B33" s="99"/>
      <c r="C33" s="99"/>
      <c r="D33" s="99"/>
    </row>
    <row r="34" spans="1:4">
      <c r="A34" s="28"/>
    </row>
    <row r="35" spans="1:4" ht="30">
      <c r="A35" s="84" t="s">
        <v>179</v>
      </c>
      <c r="B35" s="44" t="s">
        <v>186</v>
      </c>
      <c r="C35" s="44" t="s">
        <v>166</v>
      </c>
      <c r="D35" s="44" t="s">
        <v>187</v>
      </c>
    </row>
    <row r="36" spans="1:4">
      <c r="A36" s="85" t="s">
        <v>188</v>
      </c>
      <c r="B36" s="73">
        <f>SUM(B37:B38)</f>
        <v>0</v>
      </c>
      <c r="C36" s="73">
        <f>SUM(C37:C38)</f>
        <v>0</v>
      </c>
      <c r="D36" s="73">
        <f>SUM(D37:D38)</f>
        <v>0</v>
      </c>
    </row>
    <row r="37" spans="1:4">
      <c r="A37" s="87" t="s">
        <v>189</v>
      </c>
      <c r="B37" s="79"/>
      <c r="C37" s="79"/>
      <c r="D37" s="79"/>
    </row>
    <row r="38" spans="1:4">
      <c r="A38" s="87" t="s">
        <v>190</v>
      </c>
      <c r="B38" s="79"/>
      <c r="C38" s="79"/>
      <c r="D38" s="79"/>
    </row>
    <row r="39" spans="1:4">
      <c r="A39" s="85" t="s">
        <v>191</v>
      </c>
      <c r="B39" s="73">
        <f>SUM(B40:B41)</f>
        <v>0</v>
      </c>
      <c r="C39" s="73">
        <f>SUM(C40:C41)</f>
        <v>0</v>
      </c>
      <c r="D39" s="73">
        <f>SUM(D40:D41)</f>
        <v>0</v>
      </c>
    </row>
    <row r="40" spans="1:4">
      <c r="A40" s="87" t="s">
        <v>192</v>
      </c>
      <c r="B40" s="98">
        <v>0</v>
      </c>
      <c r="C40" s="98">
        <v>0</v>
      </c>
      <c r="D40" s="98">
        <v>0</v>
      </c>
    </row>
    <row r="41" spans="1:4">
      <c r="A41" s="87" t="s">
        <v>193</v>
      </c>
      <c r="B41" s="98">
        <v>0</v>
      </c>
      <c r="C41" s="98">
        <v>0</v>
      </c>
      <c r="D41" s="98">
        <v>0</v>
      </c>
    </row>
    <row r="42" spans="1:4">
      <c r="A42" s="53"/>
      <c r="B42" s="76"/>
      <c r="C42" s="76"/>
      <c r="D42" s="76"/>
    </row>
    <row r="43" spans="1:4">
      <c r="A43" s="85" t="s">
        <v>194</v>
      </c>
      <c r="B43" s="73">
        <f>B36-B39</f>
        <v>0</v>
      </c>
      <c r="C43" s="73">
        <f>C36-C39</f>
        <v>0</v>
      </c>
      <c r="D43" s="73">
        <f>D36-D39</f>
        <v>0</v>
      </c>
    </row>
    <row r="44" spans="1:4">
      <c r="A44" s="100"/>
      <c r="B44" s="101"/>
      <c r="C44" s="101"/>
      <c r="D44" s="101"/>
    </row>
    <row r="46" spans="1:4" ht="30">
      <c r="A46" s="84" t="s">
        <v>179</v>
      </c>
      <c r="B46" s="44" t="s">
        <v>186</v>
      </c>
      <c r="C46" s="44" t="s">
        <v>166</v>
      </c>
      <c r="D46" s="44" t="s">
        <v>187</v>
      </c>
    </row>
    <row r="47" spans="1:4">
      <c r="A47" s="102" t="s">
        <v>195</v>
      </c>
      <c r="B47" s="103">
        <v>15190208.73</v>
      </c>
      <c r="C47" s="103">
        <v>10437208.720000001</v>
      </c>
      <c r="D47" s="103">
        <v>10437208.720000001</v>
      </c>
    </row>
    <row r="48" spans="1:4">
      <c r="A48" s="104" t="s">
        <v>196</v>
      </c>
      <c r="B48" s="73">
        <f>B49-B50</f>
        <v>0</v>
      </c>
      <c r="C48" s="73">
        <f>C49-C50</f>
        <v>0</v>
      </c>
      <c r="D48" s="73">
        <f>D49-D50</f>
        <v>0</v>
      </c>
    </row>
    <row r="49" spans="1:4">
      <c r="A49" s="105" t="s">
        <v>189</v>
      </c>
      <c r="B49" s="79"/>
      <c r="C49" s="79"/>
      <c r="D49" s="79"/>
    </row>
    <row r="50" spans="1:4">
      <c r="A50" s="105" t="s">
        <v>192</v>
      </c>
      <c r="B50" s="98">
        <v>0</v>
      </c>
      <c r="C50" s="98">
        <v>0</v>
      </c>
      <c r="D50" s="98">
        <v>0</v>
      </c>
    </row>
    <row r="51" spans="1:4">
      <c r="A51" s="53"/>
      <c r="B51" s="76"/>
      <c r="C51" s="76"/>
      <c r="D51" s="76"/>
    </row>
    <row r="52" spans="1:4">
      <c r="A52" s="87" t="s">
        <v>171</v>
      </c>
      <c r="B52" s="98">
        <v>14772948.73</v>
      </c>
      <c r="C52" s="98">
        <v>8137293.25</v>
      </c>
      <c r="D52" s="98">
        <v>7593757.1100000003</v>
      </c>
    </row>
    <row r="53" spans="1:4">
      <c r="A53" s="53"/>
      <c r="B53" s="76"/>
      <c r="C53" s="76"/>
      <c r="D53" s="76"/>
    </row>
    <row r="54" spans="1:4">
      <c r="A54" s="87" t="s">
        <v>174</v>
      </c>
      <c r="B54" s="106"/>
      <c r="C54" s="98">
        <v>0</v>
      </c>
      <c r="D54" s="98">
        <v>0</v>
      </c>
    </row>
    <row r="55" spans="1:4">
      <c r="A55" s="53"/>
      <c r="B55" s="76"/>
      <c r="C55" s="76"/>
      <c r="D55" s="76"/>
    </row>
    <row r="56" spans="1:4" ht="30">
      <c r="A56" s="95" t="s">
        <v>598</v>
      </c>
      <c r="B56" s="73">
        <f>B47+B48-B52-B54</f>
        <v>417260</v>
      </c>
      <c r="C56" s="73">
        <f>C47+C48-C52+C54</f>
        <v>2299915.4700000007</v>
      </c>
      <c r="D56" s="73">
        <f>D47+D48-D52+D54</f>
        <v>2843451.6100000003</v>
      </c>
    </row>
    <row r="57" spans="1:4">
      <c r="A57" s="107"/>
      <c r="B57" s="108"/>
      <c r="C57" s="108"/>
      <c r="D57" s="108"/>
    </row>
    <row r="58" spans="1:4">
      <c r="A58" s="95" t="s">
        <v>614</v>
      </c>
      <c r="B58" s="73">
        <f>B56-B48</f>
        <v>417260</v>
      </c>
      <c r="C58" s="73">
        <f>C56-C48</f>
        <v>2299915.4700000007</v>
      </c>
      <c r="D58" s="73">
        <f>D56-D48</f>
        <v>2843451.6100000003</v>
      </c>
    </row>
    <row r="59" spans="1:4">
      <c r="A59" s="72"/>
      <c r="B59" s="101"/>
      <c r="C59" s="101"/>
      <c r="D59" s="101"/>
    </row>
    <row r="61" spans="1:4" ht="30">
      <c r="A61" s="84" t="s">
        <v>179</v>
      </c>
      <c r="B61" s="44" t="s">
        <v>186</v>
      </c>
      <c r="C61" s="44" t="s">
        <v>166</v>
      </c>
      <c r="D61" s="44" t="s">
        <v>187</v>
      </c>
    </row>
    <row r="62" spans="1:4">
      <c r="A62" s="102" t="s">
        <v>169</v>
      </c>
      <c r="B62" s="109">
        <v>13802215.880000001</v>
      </c>
      <c r="C62" s="109">
        <v>8597419</v>
      </c>
      <c r="D62" s="109">
        <v>8597419</v>
      </c>
    </row>
    <row r="63" spans="1:4" ht="30">
      <c r="A63" s="104" t="s">
        <v>197</v>
      </c>
      <c r="B63" s="86">
        <f>B64-B65</f>
        <v>0</v>
      </c>
      <c r="C63" s="86">
        <f>C64-C65</f>
        <v>0</v>
      </c>
      <c r="D63" s="86">
        <f>D64-D65</f>
        <v>0</v>
      </c>
    </row>
    <row r="64" spans="1:4">
      <c r="A64" s="105" t="s">
        <v>190</v>
      </c>
      <c r="B64" s="110"/>
      <c r="C64" s="110"/>
      <c r="D64" s="110"/>
    </row>
    <row r="65" spans="1:4">
      <c r="A65" s="105" t="s">
        <v>193</v>
      </c>
      <c r="B65" s="88">
        <v>0</v>
      </c>
      <c r="C65" s="88">
        <v>0</v>
      </c>
      <c r="D65" s="88">
        <v>0</v>
      </c>
    </row>
    <row r="66" spans="1:4">
      <c r="A66" s="53"/>
      <c r="B66" s="90"/>
      <c r="C66" s="90"/>
      <c r="D66" s="90"/>
    </row>
    <row r="67" spans="1:4">
      <c r="A67" s="87" t="s">
        <v>198</v>
      </c>
      <c r="B67" s="88">
        <v>14219475.880000001</v>
      </c>
      <c r="C67" s="88">
        <v>9427668.3399999999</v>
      </c>
      <c r="D67" s="88">
        <v>6313592.5700000003</v>
      </c>
    </row>
    <row r="68" spans="1:4">
      <c r="A68" s="53"/>
      <c r="B68" s="90"/>
      <c r="C68" s="90"/>
      <c r="D68" s="90"/>
    </row>
    <row r="69" spans="1:4">
      <c r="A69" s="87" t="s">
        <v>175</v>
      </c>
      <c r="B69" s="111">
        <v>0</v>
      </c>
      <c r="C69" s="88">
        <v>0</v>
      </c>
      <c r="D69" s="88">
        <v>0</v>
      </c>
    </row>
    <row r="70" spans="1:4">
      <c r="A70" s="53"/>
      <c r="B70" s="90"/>
      <c r="C70" s="90"/>
      <c r="D70" s="90"/>
    </row>
    <row r="71" spans="1:4" ht="30">
      <c r="A71" s="95" t="s">
        <v>599</v>
      </c>
      <c r="B71" s="86">
        <f>B62+B63-B67+B69</f>
        <v>-417260</v>
      </c>
      <c r="C71" s="86">
        <f>C62+C63-C67+C69</f>
        <v>-830249.33999999985</v>
      </c>
      <c r="D71" s="86">
        <f>D62+D63-D67+D69</f>
        <v>2283826.4299999997</v>
      </c>
    </row>
    <row r="72" spans="1:4">
      <c r="A72" s="53"/>
      <c r="B72" s="90"/>
      <c r="C72" s="90"/>
      <c r="D72" s="90"/>
    </row>
    <row r="73" spans="1:4">
      <c r="A73" s="95" t="s">
        <v>199</v>
      </c>
      <c r="B73" s="86">
        <f>B71-B63</f>
        <v>-417260</v>
      </c>
      <c r="C73" s="86">
        <f>C71-C63</f>
        <v>-830249.33999999985</v>
      </c>
      <c r="D73" s="86">
        <f>D71-D63</f>
        <v>2283826.4299999997</v>
      </c>
    </row>
    <row r="74" spans="1:4">
      <c r="A74" s="72"/>
      <c r="B74" s="70"/>
      <c r="C74" s="70"/>
      <c r="D74" s="70"/>
    </row>
  </sheetData>
  <mergeCells count="4">
    <mergeCell ref="A1:D1"/>
    <mergeCell ref="A2:D2"/>
    <mergeCell ref="A3:D3"/>
    <mergeCell ref="A4:D4"/>
  </mergeCells>
  <pageMargins left="0.25" right="0.25" top="0.75" bottom="0.75" header="0.3" footer="0.3"/>
  <pageSetup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zoomScale="90" zoomScaleNormal="90" workbookViewId="0">
      <selection sqref="A1:XFD1"/>
    </sheetView>
  </sheetViews>
  <sheetFormatPr baseColWidth="10" defaultRowHeight="15"/>
  <cols>
    <col min="1" max="1" width="99.6640625" style="29" customWidth="1"/>
    <col min="2" max="2" width="24.5" style="29" customWidth="1"/>
    <col min="3" max="3" width="23.6640625" style="29" customWidth="1"/>
    <col min="4" max="6" width="24.6640625" style="29" customWidth="1"/>
    <col min="7" max="7" width="23.1640625" style="29" customWidth="1"/>
    <col min="8" max="16384" width="12" style="29"/>
  </cols>
  <sheetData>
    <row r="1" spans="1:8" ht="25.5" customHeight="1">
      <c r="A1" s="30" t="s">
        <v>625</v>
      </c>
      <c r="B1" s="31"/>
      <c r="C1" s="31"/>
      <c r="D1" s="31"/>
      <c r="E1" s="31"/>
      <c r="F1" s="31"/>
      <c r="G1" s="32"/>
    </row>
    <row r="2" spans="1:8">
      <c r="A2" s="33" t="s">
        <v>615</v>
      </c>
      <c r="B2" s="34"/>
      <c r="C2" s="34"/>
      <c r="D2" s="34"/>
      <c r="E2" s="34"/>
      <c r="F2" s="34"/>
      <c r="G2" s="35"/>
    </row>
    <row r="3" spans="1:8">
      <c r="A3" s="36" t="s">
        <v>627</v>
      </c>
      <c r="B3" s="37"/>
      <c r="C3" s="37"/>
      <c r="D3" s="37"/>
      <c r="E3" s="37"/>
      <c r="F3" s="37"/>
      <c r="G3" s="38"/>
    </row>
    <row r="4" spans="1:8">
      <c r="A4" s="39" t="s">
        <v>571</v>
      </c>
      <c r="B4" s="40"/>
      <c r="C4" s="40"/>
      <c r="D4" s="40"/>
      <c r="E4" s="40"/>
      <c r="F4" s="40"/>
      <c r="G4" s="41"/>
    </row>
    <row r="5" spans="1:8">
      <c r="A5" s="112" t="s">
        <v>616</v>
      </c>
      <c r="B5" s="113" t="s">
        <v>200</v>
      </c>
      <c r="C5" s="113"/>
      <c r="D5" s="113"/>
      <c r="E5" s="113"/>
      <c r="F5" s="113"/>
      <c r="G5" s="113" t="s">
        <v>205</v>
      </c>
    </row>
    <row r="6" spans="1:8" ht="30">
      <c r="A6" s="114"/>
      <c r="B6" s="115" t="s">
        <v>201</v>
      </c>
      <c r="C6" s="44" t="s">
        <v>202</v>
      </c>
      <c r="D6" s="115" t="s">
        <v>203</v>
      </c>
      <c r="E6" s="115" t="s">
        <v>166</v>
      </c>
      <c r="F6" s="115" t="s">
        <v>204</v>
      </c>
      <c r="G6" s="113"/>
    </row>
    <row r="7" spans="1:8">
      <c r="A7" s="116" t="s">
        <v>206</v>
      </c>
      <c r="B7" s="90"/>
      <c r="C7" s="90"/>
      <c r="D7" s="90"/>
      <c r="E7" s="90"/>
      <c r="F7" s="90"/>
      <c r="G7" s="90"/>
    </row>
    <row r="8" spans="1:8">
      <c r="A8" s="87" t="s">
        <v>207</v>
      </c>
      <c r="B8" s="98">
        <v>0</v>
      </c>
      <c r="C8" s="98">
        <v>0</v>
      </c>
      <c r="D8" s="79">
        <f>B8+C8</f>
        <v>0</v>
      </c>
      <c r="E8" s="98">
        <v>0</v>
      </c>
      <c r="F8" s="98">
        <v>0</v>
      </c>
      <c r="G8" s="79">
        <f>F8-B8</f>
        <v>0</v>
      </c>
      <c r="H8" s="117"/>
    </row>
    <row r="9" spans="1:8">
      <c r="A9" s="87" t="s">
        <v>208</v>
      </c>
      <c r="B9" s="98">
        <v>0</v>
      </c>
      <c r="C9" s="98">
        <v>0</v>
      </c>
      <c r="D9" s="79">
        <f t="shared" ref="D9:D14" si="0">B9+C9</f>
        <v>0</v>
      </c>
      <c r="E9" s="98">
        <v>0</v>
      </c>
      <c r="F9" s="98">
        <v>0</v>
      </c>
      <c r="G9" s="79">
        <f t="shared" ref="G9:G38" si="1">F9-B9</f>
        <v>0</v>
      </c>
    </row>
    <row r="10" spans="1:8">
      <c r="A10" s="87" t="s">
        <v>209</v>
      </c>
      <c r="B10" s="98">
        <v>0</v>
      </c>
      <c r="C10" s="98">
        <v>0</v>
      </c>
      <c r="D10" s="79">
        <f t="shared" si="0"/>
        <v>0</v>
      </c>
      <c r="E10" s="98">
        <v>0</v>
      </c>
      <c r="F10" s="98">
        <v>0</v>
      </c>
      <c r="G10" s="79">
        <f t="shared" si="1"/>
        <v>0</v>
      </c>
    </row>
    <row r="11" spans="1:8">
      <c r="A11" s="87" t="s">
        <v>210</v>
      </c>
      <c r="B11" s="98">
        <v>0</v>
      </c>
      <c r="C11" s="98">
        <v>0</v>
      </c>
      <c r="D11" s="79">
        <f t="shared" si="0"/>
        <v>0</v>
      </c>
      <c r="E11" s="98">
        <v>0</v>
      </c>
      <c r="F11" s="98">
        <v>0</v>
      </c>
      <c r="G11" s="79">
        <f t="shared" si="1"/>
        <v>0</v>
      </c>
    </row>
    <row r="12" spans="1:8">
      <c r="A12" s="87" t="s">
        <v>211</v>
      </c>
      <c r="B12" s="98">
        <v>0</v>
      </c>
      <c r="C12" s="98">
        <v>0</v>
      </c>
      <c r="D12" s="79">
        <f t="shared" si="0"/>
        <v>0</v>
      </c>
      <c r="E12" s="98">
        <v>0</v>
      </c>
      <c r="F12" s="98">
        <v>0</v>
      </c>
      <c r="G12" s="79">
        <f t="shared" si="1"/>
        <v>0</v>
      </c>
    </row>
    <row r="13" spans="1:8">
      <c r="A13" s="87" t="s">
        <v>212</v>
      </c>
      <c r="B13" s="98">
        <v>0</v>
      </c>
      <c r="C13" s="98">
        <v>0</v>
      </c>
      <c r="D13" s="79">
        <f t="shared" si="0"/>
        <v>0</v>
      </c>
      <c r="E13" s="98">
        <v>0</v>
      </c>
      <c r="F13" s="98">
        <v>0</v>
      </c>
      <c r="G13" s="79">
        <f t="shared" si="1"/>
        <v>0</v>
      </c>
    </row>
    <row r="14" spans="1:8">
      <c r="A14" s="87" t="s">
        <v>213</v>
      </c>
      <c r="B14" s="98">
        <v>5427086.25</v>
      </c>
      <c r="C14" s="98">
        <v>0</v>
      </c>
      <c r="D14" s="79">
        <f t="shared" si="0"/>
        <v>5427086.25</v>
      </c>
      <c r="E14" s="98">
        <v>3547915.72</v>
      </c>
      <c r="F14" s="98">
        <v>3547915.72</v>
      </c>
      <c r="G14" s="79">
        <f t="shared" si="1"/>
        <v>-1879170.5299999998</v>
      </c>
    </row>
    <row r="15" spans="1:8">
      <c r="A15" s="118" t="s">
        <v>214</v>
      </c>
      <c r="B15" s="79">
        <f t="shared" ref="B15:F15" si="2">SUM(B16:B26)</f>
        <v>0</v>
      </c>
      <c r="C15" s="79">
        <f t="shared" si="2"/>
        <v>0</v>
      </c>
      <c r="D15" s="79">
        <f t="shared" si="2"/>
        <v>0</v>
      </c>
      <c r="E15" s="79">
        <f t="shared" si="2"/>
        <v>0</v>
      </c>
      <c r="F15" s="79">
        <f t="shared" si="2"/>
        <v>0</v>
      </c>
      <c r="G15" s="79">
        <f t="shared" si="1"/>
        <v>0</v>
      </c>
    </row>
    <row r="16" spans="1:8">
      <c r="A16" s="119" t="s">
        <v>215</v>
      </c>
      <c r="B16" s="98">
        <v>0</v>
      </c>
      <c r="C16" s="98">
        <v>0</v>
      </c>
      <c r="D16" s="79">
        <f t="shared" ref="D16:D26" si="3">B16+C16</f>
        <v>0</v>
      </c>
      <c r="E16" s="98">
        <v>0</v>
      </c>
      <c r="F16" s="98">
        <v>0</v>
      </c>
      <c r="G16" s="79">
        <f t="shared" si="1"/>
        <v>0</v>
      </c>
    </row>
    <row r="17" spans="1:7">
      <c r="A17" s="119" t="s">
        <v>216</v>
      </c>
      <c r="B17" s="98">
        <v>0</v>
      </c>
      <c r="C17" s="98">
        <v>0</v>
      </c>
      <c r="D17" s="79">
        <f t="shared" si="3"/>
        <v>0</v>
      </c>
      <c r="E17" s="98">
        <v>0</v>
      </c>
      <c r="F17" s="98">
        <v>0</v>
      </c>
      <c r="G17" s="79">
        <f t="shared" si="1"/>
        <v>0</v>
      </c>
    </row>
    <row r="18" spans="1:7">
      <c r="A18" s="119" t="s">
        <v>217</v>
      </c>
      <c r="B18" s="98">
        <v>0</v>
      </c>
      <c r="C18" s="98">
        <v>0</v>
      </c>
      <c r="D18" s="79">
        <f t="shared" si="3"/>
        <v>0</v>
      </c>
      <c r="E18" s="98">
        <v>0</v>
      </c>
      <c r="F18" s="98">
        <v>0</v>
      </c>
      <c r="G18" s="79">
        <f t="shared" si="1"/>
        <v>0</v>
      </c>
    </row>
    <row r="19" spans="1:7">
      <c r="A19" s="119" t="s">
        <v>218</v>
      </c>
      <c r="B19" s="79"/>
      <c r="C19" s="79"/>
      <c r="D19" s="79">
        <f t="shared" si="3"/>
        <v>0</v>
      </c>
      <c r="E19" s="79"/>
      <c r="F19" s="79"/>
      <c r="G19" s="79">
        <f t="shared" si="1"/>
        <v>0</v>
      </c>
    </row>
    <row r="20" spans="1:7">
      <c r="A20" s="119" t="s">
        <v>219</v>
      </c>
      <c r="B20" s="79"/>
      <c r="C20" s="79"/>
      <c r="D20" s="79">
        <f t="shared" si="3"/>
        <v>0</v>
      </c>
      <c r="E20" s="79"/>
      <c r="F20" s="79"/>
      <c r="G20" s="79">
        <f t="shared" si="1"/>
        <v>0</v>
      </c>
    </row>
    <row r="21" spans="1:7">
      <c r="A21" s="119" t="s">
        <v>220</v>
      </c>
      <c r="B21" s="98">
        <v>0</v>
      </c>
      <c r="C21" s="98">
        <v>0</v>
      </c>
      <c r="D21" s="79">
        <f t="shared" si="3"/>
        <v>0</v>
      </c>
      <c r="E21" s="98">
        <v>0</v>
      </c>
      <c r="F21" s="98">
        <v>0</v>
      </c>
      <c r="G21" s="79">
        <f t="shared" si="1"/>
        <v>0</v>
      </c>
    </row>
    <row r="22" spans="1:7">
      <c r="A22" s="119" t="s">
        <v>221</v>
      </c>
      <c r="B22" s="79"/>
      <c r="C22" s="79"/>
      <c r="D22" s="79">
        <f t="shared" si="3"/>
        <v>0</v>
      </c>
      <c r="E22" s="79"/>
      <c r="F22" s="79"/>
      <c r="G22" s="79">
        <f t="shared" si="1"/>
        <v>0</v>
      </c>
    </row>
    <row r="23" spans="1:7">
      <c r="A23" s="119" t="s">
        <v>222</v>
      </c>
      <c r="B23" s="79"/>
      <c r="C23" s="79"/>
      <c r="D23" s="79">
        <f t="shared" si="3"/>
        <v>0</v>
      </c>
      <c r="E23" s="79"/>
      <c r="F23" s="79"/>
      <c r="G23" s="79">
        <f t="shared" si="1"/>
        <v>0</v>
      </c>
    </row>
    <row r="24" spans="1:7">
      <c r="A24" s="119" t="s">
        <v>223</v>
      </c>
      <c r="B24" s="98">
        <v>0</v>
      </c>
      <c r="C24" s="98">
        <v>0</v>
      </c>
      <c r="D24" s="79">
        <f t="shared" si="3"/>
        <v>0</v>
      </c>
      <c r="E24" s="98">
        <v>0</v>
      </c>
      <c r="F24" s="98">
        <v>0</v>
      </c>
      <c r="G24" s="79">
        <f t="shared" si="1"/>
        <v>0</v>
      </c>
    </row>
    <row r="25" spans="1:7">
      <c r="A25" s="119" t="s">
        <v>224</v>
      </c>
      <c r="B25" s="98">
        <v>0</v>
      </c>
      <c r="C25" s="98">
        <v>0</v>
      </c>
      <c r="D25" s="79">
        <f t="shared" si="3"/>
        <v>0</v>
      </c>
      <c r="E25" s="98">
        <v>0</v>
      </c>
      <c r="F25" s="98">
        <v>0</v>
      </c>
      <c r="G25" s="79">
        <f t="shared" si="1"/>
        <v>0</v>
      </c>
    </row>
    <row r="26" spans="1:7">
      <c r="A26" s="119" t="s">
        <v>225</v>
      </c>
      <c r="B26" s="98">
        <v>0</v>
      </c>
      <c r="C26" s="98">
        <v>0</v>
      </c>
      <c r="D26" s="79">
        <f t="shared" si="3"/>
        <v>0</v>
      </c>
      <c r="E26" s="98">
        <v>0</v>
      </c>
      <c r="F26" s="98">
        <v>0</v>
      </c>
      <c r="G26" s="79">
        <f t="shared" si="1"/>
        <v>0</v>
      </c>
    </row>
    <row r="27" spans="1:7">
      <c r="A27" s="87" t="s">
        <v>226</v>
      </c>
      <c r="B27" s="79">
        <f>SUM(B28:B32)</f>
        <v>0</v>
      </c>
      <c r="C27" s="79">
        <f t="shared" ref="C27:F27" si="4">SUM(C28:C32)</f>
        <v>0</v>
      </c>
      <c r="D27" s="79">
        <f t="shared" si="4"/>
        <v>0</v>
      </c>
      <c r="E27" s="79">
        <f t="shared" si="4"/>
        <v>0</v>
      </c>
      <c r="F27" s="79">
        <f t="shared" si="4"/>
        <v>0</v>
      </c>
      <c r="G27" s="79">
        <f t="shared" si="1"/>
        <v>0</v>
      </c>
    </row>
    <row r="28" spans="1:7">
      <c r="A28" s="119" t="s">
        <v>227</v>
      </c>
      <c r="B28" s="98">
        <v>0</v>
      </c>
      <c r="C28" s="98">
        <v>0</v>
      </c>
      <c r="D28" s="79">
        <f t="shared" ref="D28:D32" si="5">B28+C28</f>
        <v>0</v>
      </c>
      <c r="E28" s="98">
        <v>0</v>
      </c>
      <c r="F28" s="98">
        <v>0</v>
      </c>
      <c r="G28" s="79">
        <f t="shared" si="1"/>
        <v>0</v>
      </c>
    </row>
    <row r="29" spans="1:7">
      <c r="A29" s="119" t="s">
        <v>228</v>
      </c>
      <c r="B29" s="98">
        <v>0</v>
      </c>
      <c r="C29" s="98">
        <v>0</v>
      </c>
      <c r="D29" s="79">
        <f t="shared" si="5"/>
        <v>0</v>
      </c>
      <c r="E29" s="98">
        <v>0</v>
      </c>
      <c r="F29" s="98">
        <v>0</v>
      </c>
      <c r="G29" s="79">
        <f t="shared" si="1"/>
        <v>0</v>
      </c>
    </row>
    <row r="30" spans="1:7">
      <c r="A30" s="119" t="s">
        <v>229</v>
      </c>
      <c r="B30" s="98">
        <v>0</v>
      </c>
      <c r="C30" s="98">
        <v>0</v>
      </c>
      <c r="D30" s="79">
        <f t="shared" si="5"/>
        <v>0</v>
      </c>
      <c r="E30" s="98">
        <v>0</v>
      </c>
      <c r="F30" s="98">
        <v>0</v>
      </c>
      <c r="G30" s="79">
        <f t="shared" si="1"/>
        <v>0</v>
      </c>
    </row>
    <row r="31" spans="1:7">
      <c r="A31" s="119" t="s">
        <v>230</v>
      </c>
      <c r="B31" s="98">
        <v>0</v>
      </c>
      <c r="C31" s="98">
        <v>0</v>
      </c>
      <c r="D31" s="79">
        <f t="shared" si="5"/>
        <v>0</v>
      </c>
      <c r="E31" s="98">
        <v>0</v>
      </c>
      <c r="F31" s="98">
        <v>0</v>
      </c>
      <c r="G31" s="79">
        <f t="shared" si="1"/>
        <v>0</v>
      </c>
    </row>
    <row r="32" spans="1:7">
      <c r="A32" s="119" t="s">
        <v>231</v>
      </c>
      <c r="B32" s="98">
        <v>0</v>
      </c>
      <c r="C32" s="98">
        <v>0</v>
      </c>
      <c r="D32" s="79">
        <f t="shared" si="5"/>
        <v>0</v>
      </c>
      <c r="E32" s="98">
        <v>0</v>
      </c>
      <c r="F32" s="98">
        <v>0</v>
      </c>
      <c r="G32" s="79">
        <f t="shared" si="1"/>
        <v>0</v>
      </c>
    </row>
    <row r="33" spans="1:8">
      <c r="A33" s="87" t="s">
        <v>232</v>
      </c>
      <c r="B33" s="98">
        <v>9763122.4800000004</v>
      </c>
      <c r="C33" s="98">
        <v>102000</v>
      </c>
      <c r="D33" s="79">
        <f>B33+C33</f>
        <v>9865122.4800000004</v>
      </c>
      <c r="E33" s="98">
        <v>6889293</v>
      </c>
      <c r="F33" s="98">
        <v>6889293</v>
      </c>
      <c r="G33" s="79">
        <f t="shared" si="1"/>
        <v>-2873829.4800000004</v>
      </c>
    </row>
    <row r="34" spans="1:8">
      <c r="A34" s="87" t="s">
        <v>233</v>
      </c>
      <c r="B34" s="79">
        <f>B35</f>
        <v>0</v>
      </c>
      <c r="C34" s="79">
        <f>C35</f>
        <v>0</v>
      </c>
      <c r="D34" s="79">
        <f>B34+C34</f>
        <v>0</v>
      </c>
      <c r="E34" s="79">
        <f>E35</f>
        <v>0</v>
      </c>
      <c r="F34" s="79">
        <f>F35</f>
        <v>0</v>
      </c>
      <c r="G34" s="79">
        <f t="shared" si="1"/>
        <v>0</v>
      </c>
    </row>
    <row r="35" spans="1:8">
      <c r="A35" s="119" t="s">
        <v>234</v>
      </c>
      <c r="B35" s="98">
        <v>0</v>
      </c>
      <c r="C35" s="98">
        <v>0</v>
      </c>
      <c r="D35" s="79">
        <f>B35+C35</f>
        <v>0</v>
      </c>
      <c r="E35" s="98">
        <v>0</v>
      </c>
      <c r="F35" s="98">
        <v>0</v>
      </c>
      <c r="G35" s="79">
        <f t="shared" si="1"/>
        <v>0</v>
      </c>
    </row>
    <row r="36" spans="1:8">
      <c r="A36" s="87" t="s">
        <v>235</v>
      </c>
      <c r="B36" s="79">
        <f>B37+B38</f>
        <v>0</v>
      </c>
      <c r="C36" s="79">
        <f t="shared" ref="C36:F36" si="6">C37+C38</f>
        <v>0</v>
      </c>
      <c r="D36" s="79">
        <f t="shared" si="6"/>
        <v>0</v>
      </c>
      <c r="E36" s="79">
        <f t="shared" si="6"/>
        <v>0</v>
      </c>
      <c r="F36" s="79">
        <f t="shared" si="6"/>
        <v>0</v>
      </c>
      <c r="G36" s="79">
        <f t="shared" si="1"/>
        <v>0</v>
      </c>
    </row>
    <row r="37" spans="1:8">
      <c r="A37" s="119" t="s">
        <v>236</v>
      </c>
      <c r="B37" s="79"/>
      <c r="C37" s="79"/>
      <c r="D37" s="79">
        <f>B37+C37</f>
        <v>0</v>
      </c>
      <c r="E37" s="79"/>
      <c r="F37" s="79"/>
      <c r="G37" s="79">
        <f t="shared" si="1"/>
        <v>0</v>
      </c>
    </row>
    <row r="38" spans="1:8">
      <c r="A38" s="119" t="s">
        <v>237</v>
      </c>
      <c r="B38" s="79"/>
      <c r="C38" s="79"/>
      <c r="D38" s="79">
        <f>B38+C38</f>
        <v>0</v>
      </c>
      <c r="E38" s="79"/>
      <c r="F38" s="79"/>
      <c r="G38" s="79">
        <f t="shared" si="1"/>
        <v>0</v>
      </c>
    </row>
    <row r="39" spans="1:8">
      <c r="A39" s="53"/>
      <c r="B39" s="79"/>
      <c r="C39" s="79"/>
      <c r="D39" s="79"/>
      <c r="E39" s="79"/>
      <c r="F39" s="79"/>
      <c r="G39" s="79"/>
    </row>
    <row r="40" spans="1:8">
      <c r="A40" s="85" t="s">
        <v>238</v>
      </c>
      <c r="B40" s="73">
        <f>B8+B9+B10+B11+B12+B13+B14+B15+B27++B33+B34+B36</f>
        <v>15190208.73</v>
      </c>
      <c r="C40" s="73">
        <f t="shared" ref="C40:G40" si="7">C8+C9+C10+C11+C12+C13+C14+C15+C27++C33+C34+C36</f>
        <v>102000</v>
      </c>
      <c r="D40" s="73">
        <f t="shared" si="7"/>
        <v>15292208.73</v>
      </c>
      <c r="E40" s="73">
        <f t="shared" si="7"/>
        <v>10437208.720000001</v>
      </c>
      <c r="F40" s="73">
        <f t="shared" si="7"/>
        <v>10437208.720000001</v>
      </c>
      <c r="G40" s="73">
        <f t="shared" si="7"/>
        <v>-4753000.01</v>
      </c>
    </row>
    <row r="41" spans="1:8">
      <c r="A41" s="85" t="s">
        <v>239</v>
      </c>
      <c r="B41" s="120"/>
      <c r="C41" s="120"/>
      <c r="D41" s="120"/>
      <c r="E41" s="120"/>
      <c r="F41" s="120"/>
      <c r="G41" s="73">
        <f>IF((F40-B40)&lt;0,0,(F40-B40))</f>
        <v>0</v>
      </c>
      <c r="H41" s="117"/>
    </row>
    <row r="42" spans="1:8">
      <c r="A42" s="53"/>
      <c r="B42" s="76"/>
      <c r="C42" s="76"/>
      <c r="D42" s="76"/>
      <c r="E42" s="76"/>
      <c r="F42" s="76"/>
      <c r="G42" s="76"/>
    </row>
    <row r="43" spans="1:8">
      <c r="A43" s="85" t="s">
        <v>240</v>
      </c>
      <c r="B43" s="76"/>
      <c r="C43" s="76"/>
      <c r="D43" s="76"/>
      <c r="E43" s="76"/>
      <c r="F43" s="76"/>
      <c r="G43" s="76"/>
    </row>
    <row r="44" spans="1:8">
      <c r="A44" s="87" t="s">
        <v>241</v>
      </c>
      <c r="B44" s="79">
        <f>SUM(B45:B52)</f>
        <v>0</v>
      </c>
      <c r="C44" s="79">
        <f t="shared" ref="C44:F44" si="8">SUM(C45:C52)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>F44-B44</f>
        <v>0</v>
      </c>
    </row>
    <row r="45" spans="1:8">
      <c r="A45" s="121" t="s">
        <v>242</v>
      </c>
      <c r="B45" s="79"/>
      <c r="C45" s="79"/>
      <c r="D45" s="79">
        <f>B45+C45</f>
        <v>0</v>
      </c>
      <c r="E45" s="79"/>
      <c r="F45" s="79"/>
      <c r="G45" s="79">
        <f>F45-B45</f>
        <v>0</v>
      </c>
    </row>
    <row r="46" spans="1:8">
      <c r="A46" s="121" t="s">
        <v>243</v>
      </c>
      <c r="B46" s="79"/>
      <c r="C46" s="79"/>
      <c r="D46" s="79">
        <f t="shared" ref="D46:D52" si="9">B46+C46</f>
        <v>0</v>
      </c>
      <c r="E46" s="79"/>
      <c r="F46" s="79"/>
      <c r="G46" s="79">
        <f t="shared" ref="G46:G47" si="10">F46-B46</f>
        <v>0</v>
      </c>
    </row>
    <row r="47" spans="1:8">
      <c r="A47" s="121" t="s">
        <v>244</v>
      </c>
      <c r="B47" s="98">
        <v>0</v>
      </c>
      <c r="C47" s="98">
        <v>0</v>
      </c>
      <c r="D47" s="79">
        <f t="shared" si="9"/>
        <v>0</v>
      </c>
      <c r="E47" s="98">
        <v>0</v>
      </c>
      <c r="F47" s="98">
        <v>0</v>
      </c>
      <c r="G47" s="79">
        <f t="shared" si="10"/>
        <v>0</v>
      </c>
    </row>
    <row r="48" spans="1:8" ht="30">
      <c r="A48" s="121" t="s">
        <v>245</v>
      </c>
      <c r="B48" s="98">
        <v>0</v>
      </c>
      <c r="C48" s="98">
        <v>0</v>
      </c>
      <c r="D48" s="79">
        <f t="shared" si="9"/>
        <v>0</v>
      </c>
      <c r="E48" s="98">
        <v>0</v>
      </c>
      <c r="F48" s="98">
        <v>0</v>
      </c>
      <c r="G48" s="79">
        <f>F48-B48</f>
        <v>0</v>
      </c>
    </row>
    <row r="49" spans="1:7">
      <c r="A49" s="121" t="s">
        <v>246</v>
      </c>
      <c r="B49" s="79"/>
      <c r="C49" s="79"/>
      <c r="D49" s="79">
        <f t="shared" si="9"/>
        <v>0</v>
      </c>
      <c r="E49" s="79"/>
      <c r="F49" s="79"/>
      <c r="G49" s="79">
        <f t="shared" ref="G49:G62" si="11">F49-B49</f>
        <v>0</v>
      </c>
    </row>
    <row r="50" spans="1:7">
      <c r="A50" s="121" t="s">
        <v>247</v>
      </c>
      <c r="B50" s="79"/>
      <c r="C50" s="79"/>
      <c r="D50" s="79">
        <f t="shared" si="9"/>
        <v>0</v>
      </c>
      <c r="E50" s="79"/>
      <c r="F50" s="79"/>
      <c r="G50" s="79">
        <f t="shared" si="11"/>
        <v>0</v>
      </c>
    </row>
    <row r="51" spans="1:7" ht="30">
      <c r="A51" s="122" t="s">
        <v>248</v>
      </c>
      <c r="B51" s="79"/>
      <c r="C51" s="79"/>
      <c r="D51" s="79">
        <f t="shared" si="9"/>
        <v>0</v>
      </c>
      <c r="E51" s="79"/>
      <c r="F51" s="79"/>
      <c r="G51" s="79">
        <f t="shared" si="11"/>
        <v>0</v>
      </c>
    </row>
    <row r="52" spans="1:7">
      <c r="A52" s="119" t="s">
        <v>249</v>
      </c>
      <c r="B52" s="79"/>
      <c r="C52" s="79"/>
      <c r="D52" s="79">
        <f t="shared" si="9"/>
        <v>0</v>
      </c>
      <c r="E52" s="79"/>
      <c r="F52" s="79"/>
      <c r="G52" s="79">
        <f t="shared" si="11"/>
        <v>0</v>
      </c>
    </row>
    <row r="53" spans="1:7">
      <c r="A53" s="87" t="s">
        <v>250</v>
      </c>
      <c r="B53" s="79">
        <f>SUM(B54:B57)</f>
        <v>0</v>
      </c>
      <c r="C53" s="79">
        <f t="shared" ref="C53:F53" si="12">SUM(C54:C57)</f>
        <v>0</v>
      </c>
      <c r="D53" s="79">
        <f t="shared" si="12"/>
        <v>0</v>
      </c>
      <c r="E53" s="79">
        <f t="shared" si="12"/>
        <v>0</v>
      </c>
      <c r="F53" s="79">
        <f t="shared" si="12"/>
        <v>0</v>
      </c>
      <c r="G53" s="79">
        <f t="shared" si="11"/>
        <v>0</v>
      </c>
    </row>
    <row r="54" spans="1:7">
      <c r="A54" s="122" t="s">
        <v>251</v>
      </c>
      <c r="B54" s="79"/>
      <c r="C54" s="79"/>
      <c r="D54" s="79">
        <f t="shared" ref="D54:D57" si="13">B54+C54</f>
        <v>0</v>
      </c>
      <c r="E54" s="79"/>
      <c r="F54" s="79"/>
      <c r="G54" s="79">
        <f t="shared" si="11"/>
        <v>0</v>
      </c>
    </row>
    <row r="55" spans="1:7">
      <c r="A55" s="121" t="s">
        <v>252</v>
      </c>
      <c r="B55" s="79"/>
      <c r="C55" s="79"/>
      <c r="D55" s="79">
        <f t="shared" si="13"/>
        <v>0</v>
      </c>
      <c r="E55" s="79"/>
      <c r="F55" s="79"/>
      <c r="G55" s="79">
        <f t="shared" si="11"/>
        <v>0</v>
      </c>
    </row>
    <row r="56" spans="1:7">
      <c r="A56" s="121" t="s">
        <v>253</v>
      </c>
      <c r="B56" s="79"/>
      <c r="C56" s="79"/>
      <c r="D56" s="79">
        <f t="shared" si="13"/>
        <v>0</v>
      </c>
      <c r="E56" s="79"/>
      <c r="F56" s="79"/>
      <c r="G56" s="79">
        <f t="shared" si="11"/>
        <v>0</v>
      </c>
    </row>
    <row r="57" spans="1:7">
      <c r="A57" s="122" t="s">
        <v>254</v>
      </c>
      <c r="B57" s="98">
        <v>0</v>
      </c>
      <c r="C57" s="98">
        <v>0</v>
      </c>
      <c r="D57" s="79">
        <f t="shared" si="13"/>
        <v>0</v>
      </c>
      <c r="E57" s="98">
        <v>0</v>
      </c>
      <c r="F57" s="98">
        <v>0</v>
      </c>
      <c r="G57" s="79">
        <f t="shared" si="11"/>
        <v>0</v>
      </c>
    </row>
    <row r="58" spans="1:7">
      <c r="A58" s="87" t="s">
        <v>255</v>
      </c>
      <c r="B58" s="79">
        <f>B59+B60</f>
        <v>0</v>
      </c>
      <c r="C58" s="79">
        <f t="shared" ref="C58:F58" si="14">C59+C60</f>
        <v>0</v>
      </c>
      <c r="D58" s="79">
        <f t="shared" si="14"/>
        <v>0</v>
      </c>
      <c r="E58" s="79">
        <f t="shared" si="14"/>
        <v>0</v>
      </c>
      <c r="F58" s="79">
        <f t="shared" si="14"/>
        <v>0</v>
      </c>
      <c r="G58" s="79">
        <f t="shared" si="11"/>
        <v>0</v>
      </c>
    </row>
    <row r="59" spans="1:7">
      <c r="A59" s="121" t="s">
        <v>256</v>
      </c>
      <c r="B59" s="98">
        <v>0</v>
      </c>
      <c r="C59" s="98">
        <v>0</v>
      </c>
      <c r="D59" s="79">
        <f t="shared" ref="D59:D62" si="15">B59+C59</f>
        <v>0</v>
      </c>
      <c r="E59" s="98">
        <v>0</v>
      </c>
      <c r="F59" s="98">
        <v>0</v>
      </c>
      <c r="G59" s="79">
        <f t="shared" si="11"/>
        <v>0</v>
      </c>
    </row>
    <row r="60" spans="1:7">
      <c r="A60" s="121" t="s">
        <v>257</v>
      </c>
      <c r="B60" s="98">
        <v>0</v>
      </c>
      <c r="C60" s="98">
        <v>0</v>
      </c>
      <c r="D60" s="79">
        <f t="shared" si="15"/>
        <v>0</v>
      </c>
      <c r="E60" s="98">
        <v>0</v>
      </c>
      <c r="F60" s="98">
        <v>0</v>
      </c>
      <c r="G60" s="79">
        <f t="shared" si="11"/>
        <v>0</v>
      </c>
    </row>
    <row r="61" spans="1:7">
      <c r="A61" s="87" t="s">
        <v>258</v>
      </c>
      <c r="B61" s="98">
        <v>0</v>
      </c>
      <c r="C61" s="98">
        <v>0</v>
      </c>
      <c r="D61" s="79">
        <f t="shared" si="15"/>
        <v>0</v>
      </c>
      <c r="E61" s="98">
        <v>0</v>
      </c>
      <c r="F61" s="98">
        <v>0</v>
      </c>
      <c r="G61" s="79">
        <f t="shared" si="11"/>
        <v>0</v>
      </c>
    </row>
    <row r="62" spans="1:7">
      <c r="A62" s="87" t="s">
        <v>259</v>
      </c>
      <c r="B62" s="98">
        <v>0</v>
      </c>
      <c r="C62" s="98">
        <v>0</v>
      </c>
      <c r="D62" s="79">
        <f t="shared" si="15"/>
        <v>0</v>
      </c>
      <c r="E62" s="98">
        <v>0</v>
      </c>
      <c r="F62" s="79"/>
      <c r="G62" s="79">
        <f t="shared" si="11"/>
        <v>0</v>
      </c>
    </row>
    <row r="63" spans="1:7">
      <c r="A63" s="53"/>
      <c r="B63" s="76"/>
      <c r="C63" s="76"/>
      <c r="D63" s="76"/>
      <c r="E63" s="76"/>
      <c r="F63" s="76"/>
      <c r="G63" s="76"/>
    </row>
    <row r="64" spans="1:7">
      <c r="A64" s="85" t="s">
        <v>260</v>
      </c>
      <c r="B64" s="73">
        <f>B44+B53+B58+B61+B62</f>
        <v>0</v>
      </c>
      <c r="C64" s="73">
        <f t="shared" ref="C64:F64" si="16">C44+C53+C58+C61+C62</f>
        <v>0</v>
      </c>
      <c r="D64" s="73">
        <f t="shared" si="16"/>
        <v>0</v>
      </c>
      <c r="E64" s="73">
        <f t="shared" si="16"/>
        <v>0</v>
      </c>
      <c r="F64" s="73">
        <f t="shared" si="16"/>
        <v>0</v>
      </c>
      <c r="G64" s="73">
        <f>F64-B64</f>
        <v>0</v>
      </c>
    </row>
    <row r="65" spans="1:7">
      <c r="A65" s="53"/>
      <c r="B65" s="76"/>
      <c r="C65" s="76"/>
      <c r="D65" s="76"/>
      <c r="E65" s="76"/>
      <c r="F65" s="76"/>
      <c r="G65" s="76"/>
    </row>
    <row r="66" spans="1:7">
      <c r="A66" s="85" t="s">
        <v>261</v>
      </c>
      <c r="B66" s="73">
        <f>B67</f>
        <v>0</v>
      </c>
      <c r="C66" s="73">
        <f t="shared" ref="C66:G66" si="17">C67</f>
        <v>0</v>
      </c>
      <c r="D66" s="73">
        <f t="shared" si="17"/>
        <v>0</v>
      </c>
      <c r="E66" s="73">
        <f t="shared" si="17"/>
        <v>0</v>
      </c>
      <c r="F66" s="73">
        <f t="shared" si="17"/>
        <v>0</v>
      </c>
      <c r="G66" s="73">
        <f t="shared" si="17"/>
        <v>0</v>
      </c>
    </row>
    <row r="67" spans="1:7">
      <c r="A67" s="87" t="s">
        <v>262</v>
      </c>
      <c r="B67" s="98">
        <v>0</v>
      </c>
      <c r="C67" s="98">
        <v>0</v>
      </c>
      <c r="D67" s="79">
        <f>B67+C67</f>
        <v>0</v>
      </c>
      <c r="E67" s="98">
        <v>0</v>
      </c>
      <c r="F67" s="98">
        <v>0</v>
      </c>
      <c r="G67" s="79">
        <f t="shared" ref="G67" si="18">F67-B67</f>
        <v>0</v>
      </c>
    </row>
    <row r="68" spans="1:7">
      <c r="A68" s="53"/>
      <c r="B68" s="76"/>
      <c r="C68" s="76"/>
      <c r="D68" s="76"/>
      <c r="E68" s="76"/>
      <c r="F68" s="76"/>
      <c r="G68" s="76"/>
    </row>
    <row r="69" spans="1:7">
      <c r="A69" s="85" t="s">
        <v>263</v>
      </c>
      <c r="B69" s="73">
        <f>B40+B64+B66</f>
        <v>15190208.73</v>
      </c>
      <c r="C69" s="73">
        <f t="shared" ref="C69:G69" si="19">C40+C64+C66</f>
        <v>102000</v>
      </c>
      <c r="D69" s="73">
        <f t="shared" si="19"/>
        <v>15292208.73</v>
      </c>
      <c r="E69" s="73">
        <f t="shared" si="19"/>
        <v>10437208.720000001</v>
      </c>
      <c r="F69" s="73">
        <f t="shared" si="19"/>
        <v>10437208.720000001</v>
      </c>
      <c r="G69" s="73">
        <f t="shared" si="19"/>
        <v>-4753000.01</v>
      </c>
    </row>
    <row r="70" spans="1:7">
      <c r="A70" s="53"/>
      <c r="B70" s="76"/>
      <c r="C70" s="76"/>
      <c r="D70" s="76"/>
      <c r="E70" s="76"/>
      <c r="F70" s="76"/>
      <c r="G70" s="76"/>
    </row>
    <row r="71" spans="1:7">
      <c r="A71" s="85" t="s">
        <v>264</v>
      </c>
      <c r="B71" s="76"/>
      <c r="C71" s="76"/>
      <c r="D71" s="76"/>
      <c r="E71" s="76"/>
      <c r="F71" s="76"/>
      <c r="G71" s="76"/>
    </row>
    <row r="72" spans="1:7" ht="30">
      <c r="A72" s="123" t="s">
        <v>265</v>
      </c>
      <c r="B72" s="98">
        <v>0</v>
      </c>
      <c r="C72" s="98">
        <v>0</v>
      </c>
      <c r="D72" s="79">
        <f t="shared" ref="D72:D73" si="20">B72+C72</f>
        <v>0</v>
      </c>
      <c r="E72" s="98">
        <v>0</v>
      </c>
      <c r="F72" s="98">
        <v>0</v>
      </c>
      <c r="G72" s="79">
        <f t="shared" ref="G72:G73" si="21">F72-B72</f>
        <v>0</v>
      </c>
    </row>
    <row r="73" spans="1:7" ht="30">
      <c r="A73" s="123" t="s">
        <v>266</v>
      </c>
      <c r="B73" s="98">
        <v>0</v>
      </c>
      <c r="C73" s="98">
        <v>0</v>
      </c>
      <c r="D73" s="79">
        <f t="shared" si="20"/>
        <v>0</v>
      </c>
      <c r="E73" s="98">
        <v>0</v>
      </c>
      <c r="F73" s="98">
        <v>0</v>
      </c>
      <c r="G73" s="79">
        <f t="shared" si="21"/>
        <v>0</v>
      </c>
    </row>
    <row r="74" spans="1:7">
      <c r="A74" s="95" t="s">
        <v>267</v>
      </c>
      <c r="B74" s="73">
        <f>B72+B73</f>
        <v>0</v>
      </c>
      <c r="C74" s="73">
        <f t="shared" ref="C74:G74" si="22">C72+C73</f>
        <v>0</v>
      </c>
      <c r="D74" s="73">
        <f t="shared" si="22"/>
        <v>0</v>
      </c>
      <c r="E74" s="73">
        <f t="shared" si="22"/>
        <v>0</v>
      </c>
      <c r="F74" s="73">
        <f t="shared" si="22"/>
        <v>0</v>
      </c>
      <c r="G74" s="73">
        <f t="shared" si="22"/>
        <v>0</v>
      </c>
    </row>
    <row r="75" spans="1:7">
      <c r="A75" s="72"/>
      <c r="B75" s="70"/>
      <c r="C75" s="70"/>
      <c r="D75" s="70"/>
      <c r="E75" s="70"/>
      <c r="F75" s="70"/>
      <c r="G75" s="70"/>
    </row>
    <row r="76" spans="1:7">
      <c r="B76" s="124"/>
      <c r="C76" s="124"/>
      <c r="D76" s="124"/>
      <c r="E76" s="124"/>
      <c r="F76" s="124"/>
      <c r="G76" s="124"/>
    </row>
    <row r="77" spans="1:7">
      <c r="B77" s="124"/>
      <c r="C77" s="124"/>
      <c r="D77" s="124">
        <f>B77+C77</f>
        <v>0</v>
      </c>
      <c r="E77" s="124"/>
      <c r="F77" s="124"/>
      <c r="G77" s="125">
        <f t="shared" ref="G77" si="23">B77-F77</f>
        <v>0</v>
      </c>
    </row>
    <row r="78" spans="1:7">
      <c r="B78" s="124"/>
      <c r="C78" s="124"/>
      <c r="D78" s="124"/>
      <c r="E78" s="124"/>
      <c r="F78" s="124"/>
      <c r="G78" s="125"/>
    </row>
    <row r="79" spans="1:7">
      <c r="B79" s="126"/>
      <c r="C79" s="126"/>
      <c r="D79" s="126"/>
      <c r="E79" s="126"/>
      <c r="F79" s="126"/>
      <c r="G79" s="126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25" right="0.25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zoomScale="85" zoomScaleNormal="85" workbookViewId="0">
      <selection sqref="A1:XFD1"/>
    </sheetView>
  </sheetViews>
  <sheetFormatPr baseColWidth="10" defaultRowHeight="15"/>
  <cols>
    <col min="1" max="1" width="120.5" style="29" customWidth="1"/>
    <col min="2" max="5" width="24.5" style="29" customWidth="1"/>
    <col min="6" max="6" width="24.33203125" style="29" customWidth="1"/>
    <col min="7" max="7" width="24.5" style="29" customWidth="1"/>
    <col min="8" max="16384" width="12" style="29"/>
  </cols>
  <sheetData>
    <row r="1" spans="1:8">
      <c r="A1" s="127" t="s">
        <v>625</v>
      </c>
      <c r="B1" s="127"/>
      <c r="C1" s="127"/>
      <c r="D1" s="127"/>
      <c r="E1" s="127"/>
      <c r="F1" s="127"/>
      <c r="G1" s="127"/>
    </row>
    <row r="2" spans="1:8">
      <c r="A2" s="128" t="s">
        <v>569</v>
      </c>
      <c r="B2" s="128"/>
      <c r="C2" s="128"/>
      <c r="D2" s="128"/>
      <c r="E2" s="128"/>
      <c r="F2" s="128"/>
      <c r="G2" s="128"/>
    </row>
    <row r="3" spans="1:8">
      <c r="A3" s="128" t="s">
        <v>570</v>
      </c>
      <c r="B3" s="128"/>
      <c r="C3" s="128"/>
      <c r="D3" s="128"/>
      <c r="E3" s="128"/>
      <c r="F3" s="128"/>
      <c r="G3" s="128"/>
    </row>
    <row r="4" spans="1:8">
      <c r="A4" s="129" t="s">
        <v>627</v>
      </c>
      <c r="B4" s="129"/>
      <c r="C4" s="129"/>
      <c r="D4" s="129"/>
      <c r="E4" s="129"/>
      <c r="F4" s="129"/>
      <c r="G4" s="129"/>
    </row>
    <row r="5" spans="1:8">
      <c r="A5" s="114" t="s">
        <v>571</v>
      </c>
      <c r="B5" s="114"/>
      <c r="C5" s="114"/>
      <c r="D5" s="114"/>
      <c r="E5" s="114"/>
      <c r="F5" s="114"/>
      <c r="G5" s="114"/>
    </row>
    <row r="6" spans="1:8">
      <c r="A6" s="130" t="s">
        <v>0</v>
      </c>
      <c r="B6" s="130" t="s">
        <v>268</v>
      </c>
      <c r="C6" s="130"/>
      <c r="D6" s="130"/>
      <c r="E6" s="130"/>
      <c r="F6" s="130"/>
      <c r="G6" s="131" t="s">
        <v>273</v>
      </c>
    </row>
    <row r="7" spans="1:8" ht="30">
      <c r="A7" s="130"/>
      <c r="B7" s="44" t="s">
        <v>269</v>
      </c>
      <c r="C7" s="44" t="s">
        <v>270</v>
      </c>
      <c r="D7" s="44" t="s">
        <v>271</v>
      </c>
      <c r="E7" s="44" t="s">
        <v>166</v>
      </c>
      <c r="F7" s="44" t="s">
        <v>272</v>
      </c>
      <c r="G7" s="130"/>
    </row>
    <row r="8" spans="1:8">
      <c r="A8" s="132" t="s">
        <v>274</v>
      </c>
      <c r="B8" s="133">
        <f>B9+B17+B188+B27+B37+B47+B57+B61+B70+B74</f>
        <v>14772948.73</v>
      </c>
      <c r="C8" s="133">
        <f t="shared" ref="C8:G8" si="0">C9+C17+C188+C27+C37+C47+C57+C61+C70+C74</f>
        <v>158350.00000000012</v>
      </c>
      <c r="D8" s="133">
        <f t="shared" si="0"/>
        <v>14931298.73</v>
      </c>
      <c r="E8" s="133">
        <f t="shared" si="0"/>
        <v>8137293.25</v>
      </c>
      <c r="F8" s="133">
        <f t="shared" si="0"/>
        <v>7593757.1100000003</v>
      </c>
      <c r="G8" s="133">
        <f t="shared" si="0"/>
        <v>6794005.4799999986</v>
      </c>
    </row>
    <row r="9" spans="1:8">
      <c r="A9" s="134" t="s">
        <v>275</v>
      </c>
      <c r="B9" s="135">
        <f>SUM(B10:B16)</f>
        <v>11303246.060000001</v>
      </c>
      <c r="C9" s="135">
        <f t="shared" ref="C9:G9" si="1">SUM(C10:C16)</f>
        <v>449739.3600000001</v>
      </c>
      <c r="D9" s="135">
        <f t="shared" si="1"/>
        <v>11752985.42</v>
      </c>
      <c r="E9" s="135">
        <f t="shared" si="1"/>
        <v>6400238.7199999997</v>
      </c>
      <c r="F9" s="135">
        <f t="shared" si="1"/>
        <v>6346802.7199999997</v>
      </c>
      <c r="G9" s="135">
        <f t="shared" si="1"/>
        <v>5352746.6999999993</v>
      </c>
    </row>
    <row r="10" spans="1:8">
      <c r="A10" s="136" t="s">
        <v>277</v>
      </c>
      <c r="B10" s="137">
        <v>6949469.5999999996</v>
      </c>
      <c r="C10" s="137">
        <v>0</v>
      </c>
      <c r="D10" s="135">
        <f>B10+C10</f>
        <v>6949469.5999999996</v>
      </c>
      <c r="E10" s="137">
        <v>4383623.67</v>
      </c>
      <c r="F10" s="137">
        <v>4383623.67</v>
      </c>
      <c r="G10" s="135">
        <f>D10-E10</f>
        <v>2565845.9299999997</v>
      </c>
      <c r="H10" s="4" t="s">
        <v>276</v>
      </c>
    </row>
    <row r="11" spans="1:8">
      <c r="A11" s="136" t="s">
        <v>279</v>
      </c>
      <c r="B11" s="137">
        <v>486451.17</v>
      </c>
      <c r="C11" s="137">
        <v>21462.5</v>
      </c>
      <c r="D11" s="135">
        <f t="shared" ref="D11:D16" si="2">B11+C11</f>
        <v>507913.67</v>
      </c>
      <c r="E11" s="137">
        <v>280062</v>
      </c>
      <c r="F11" s="137">
        <v>268560</v>
      </c>
      <c r="G11" s="135">
        <f t="shared" ref="G11:G16" si="3">D11-E11</f>
        <v>227851.66999999998</v>
      </c>
      <c r="H11" s="4" t="s">
        <v>278</v>
      </c>
    </row>
    <row r="12" spans="1:8">
      <c r="A12" s="136" t="s">
        <v>281</v>
      </c>
      <c r="B12" s="137">
        <v>1349606.14</v>
      </c>
      <c r="C12" s="137">
        <v>475599.35</v>
      </c>
      <c r="D12" s="135">
        <f t="shared" si="2"/>
        <v>1825205.4899999998</v>
      </c>
      <c r="E12" s="137">
        <v>639242.22</v>
      </c>
      <c r="F12" s="137">
        <v>639242.22</v>
      </c>
      <c r="G12" s="135">
        <f t="shared" si="3"/>
        <v>1185963.2699999998</v>
      </c>
      <c r="H12" s="4" t="s">
        <v>280</v>
      </c>
    </row>
    <row r="13" spans="1:8">
      <c r="A13" s="136" t="s">
        <v>283</v>
      </c>
      <c r="B13" s="137">
        <v>421200</v>
      </c>
      <c r="C13" s="137">
        <v>-38509.67</v>
      </c>
      <c r="D13" s="135">
        <f t="shared" si="2"/>
        <v>382690.33</v>
      </c>
      <c r="E13" s="137">
        <v>106211.55</v>
      </c>
      <c r="F13" s="137">
        <v>64277.55</v>
      </c>
      <c r="G13" s="135">
        <f t="shared" si="3"/>
        <v>276478.78000000003</v>
      </c>
      <c r="H13" s="4" t="s">
        <v>282</v>
      </c>
    </row>
    <row r="14" spans="1:8">
      <c r="A14" s="136" t="s">
        <v>285</v>
      </c>
      <c r="B14" s="137">
        <v>1396519.15</v>
      </c>
      <c r="C14" s="137">
        <v>691187.18</v>
      </c>
      <c r="D14" s="135">
        <f t="shared" si="2"/>
        <v>2087706.33</v>
      </c>
      <c r="E14" s="137">
        <v>991099.28</v>
      </c>
      <c r="F14" s="137">
        <v>991099.28</v>
      </c>
      <c r="G14" s="135">
        <f t="shared" si="3"/>
        <v>1096607.05</v>
      </c>
      <c r="H14" s="4" t="s">
        <v>284</v>
      </c>
    </row>
    <row r="15" spans="1:8">
      <c r="A15" s="136" t="s">
        <v>287</v>
      </c>
      <c r="B15" s="137">
        <v>700000</v>
      </c>
      <c r="C15" s="137">
        <v>-700000</v>
      </c>
      <c r="D15" s="135">
        <f t="shared" si="2"/>
        <v>0</v>
      </c>
      <c r="E15" s="137">
        <v>0</v>
      </c>
      <c r="F15" s="137">
        <v>0</v>
      </c>
      <c r="G15" s="135">
        <f t="shared" si="3"/>
        <v>0</v>
      </c>
      <c r="H15" s="4" t="s">
        <v>286</v>
      </c>
    </row>
    <row r="16" spans="1:8">
      <c r="A16" s="136" t="s">
        <v>289</v>
      </c>
      <c r="B16" s="135"/>
      <c r="C16" s="135"/>
      <c r="D16" s="135">
        <f t="shared" si="2"/>
        <v>0</v>
      </c>
      <c r="E16" s="135"/>
      <c r="F16" s="135"/>
      <c r="G16" s="135">
        <f t="shared" si="3"/>
        <v>0</v>
      </c>
      <c r="H16" s="4" t="s">
        <v>288</v>
      </c>
    </row>
    <row r="17" spans="1:8">
      <c r="A17" s="134" t="s">
        <v>290</v>
      </c>
      <c r="B17" s="135">
        <f>SUM(B18:B26)</f>
        <v>1188457</v>
      </c>
      <c r="C17" s="135">
        <f t="shared" ref="C17:G17" si="4">SUM(C18:C26)</f>
        <v>-14039.36</v>
      </c>
      <c r="D17" s="135">
        <f t="shared" si="4"/>
        <v>1174417.6400000001</v>
      </c>
      <c r="E17" s="135">
        <f t="shared" si="4"/>
        <v>631426.5</v>
      </c>
      <c r="F17" s="135">
        <f t="shared" si="4"/>
        <v>396026.69999999995</v>
      </c>
      <c r="G17" s="135">
        <f t="shared" si="4"/>
        <v>542991.14</v>
      </c>
    </row>
    <row r="18" spans="1:8">
      <c r="A18" s="136" t="s">
        <v>292</v>
      </c>
      <c r="B18" s="137">
        <v>162848</v>
      </c>
      <c r="C18" s="137">
        <v>4014.64</v>
      </c>
      <c r="D18" s="135">
        <f t="shared" ref="D18:D26" si="5">B18+C18</f>
        <v>166862.64000000001</v>
      </c>
      <c r="E18" s="137">
        <v>93498.11</v>
      </c>
      <c r="F18" s="137">
        <v>49564.26</v>
      </c>
      <c r="G18" s="135">
        <f t="shared" ref="G18:G26" si="6">D18-E18</f>
        <v>73364.530000000013</v>
      </c>
      <c r="H18" s="4" t="s">
        <v>291</v>
      </c>
    </row>
    <row r="19" spans="1:8">
      <c r="A19" s="136" t="s">
        <v>294</v>
      </c>
      <c r="B19" s="137">
        <v>350000</v>
      </c>
      <c r="C19" s="137">
        <v>0</v>
      </c>
      <c r="D19" s="135">
        <f t="shared" si="5"/>
        <v>350000</v>
      </c>
      <c r="E19" s="137">
        <v>135840.04</v>
      </c>
      <c r="F19" s="137">
        <v>74829.73</v>
      </c>
      <c r="G19" s="135">
        <f t="shared" si="6"/>
        <v>214159.96</v>
      </c>
      <c r="H19" s="4" t="s">
        <v>293</v>
      </c>
    </row>
    <row r="20" spans="1:8">
      <c r="A20" s="136" t="s">
        <v>296</v>
      </c>
      <c r="B20" s="137">
        <v>250000</v>
      </c>
      <c r="C20" s="137">
        <v>0</v>
      </c>
      <c r="D20" s="135">
        <f t="shared" si="5"/>
        <v>250000</v>
      </c>
      <c r="E20" s="137">
        <v>214208</v>
      </c>
      <c r="F20" s="137">
        <v>141302</v>
      </c>
      <c r="G20" s="135">
        <f t="shared" si="6"/>
        <v>35792</v>
      </c>
      <c r="H20" s="4" t="s">
        <v>295</v>
      </c>
    </row>
    <row r="21" spans="1:8">
      <c r="A21" s="136" t="s">
        <v>298</v>
      </c>
      <c r="B21" s="137">
        <v>26125</v>
      </c>
      <c r="C21" s="137">
        <v>0</v>
      </c>
      <c r="D21" s="135">
        <f t="shared" si="5"/>
        <v>26125</v>
      </c>
      <c r="E21" s="137">
        <v>2038.03</v>
      </c>
      <c r="F21" s="137">
        <v>1900.02</v>
      </c>
      <c r="G21" s="135">
        <f t="shared" si="6"/>
        <v>24086.97</v>
      </c>
      <c r="H21" s="4" t="s">
        <v>297</v>
      </c>
    </row>
    <row r="22" spans="1:8">
      <c r="A22" s="136" t="s">
        <v>300</v>
      </c>
      <c r="B22" s="135"/>
      <c r="C22" s="135"/>
      <c r="D22" s="135">
        <f t="shared" si="5"/>
        <v>0</v>
      </c>
      <c r="E22" s="135"/>
      <c r="F22" s="135"/>
      <c r="G22" s="135">
        <f t="shared" si="6"/>
        <v>0</v>
      </c>
      <c r="H22" s="4" t="s">
        <v>299</v>
      </c>
    </row>
    <row r="23" spans="1:8">
      <c r="A23" s="136" t="s">
        <v>302</v>
      </c>
      <c r="B23" s="137">
        <v>255000</v>
      </c>
      <c r="C23" s="137">
        <v>9000</v>
      </c>
      <c r="D23" s="135">
        <f t="shared" si="5"/>
        <v>264000</v>
      </c>
      <c r="E23" s="137">
        <v>135604.85</v>
      </c>
      <c r="F23" s="137">
        <v>83567.72</v>
      </c>
      <c r="G23" s="135">
        <f t="shared" si="6"/>
        <v>128395.15</v>
      </c>
      <c r="H23" s="4" t="s">
        <v>301</v>
      </c>
    </row>
    <row r="24" spans="1:8">
      <c r="A24" s="136" t="s">
        <v>304</v>
      </c>
      <c r="B24" s="137">
        <v>62700</v>
      </c>
      <c r="C24" s="137">
        <v>-30554</v>
      </c>
      <c r="D24" s="135">
        <f t="shared" si="5"/>
        <v>32146</v>
      </c>
      <c r="E24" s="137">
        <v>2146</v>
      </c>
      <c r="F24" s="137">
        <v>2146</v>
      </c>
      <c r="G24" s="135">
        <f t="shared" si="6"/>
        <v>30000</v>
      </c>
      <c r="H24" s="4" t="s">
        <v>303</v>
      </c>
    </row>
    <row r="25" spans="1:8">
      <c r="A25" s="136" t="s">
        <v>306</v>
      </c>
      <c r="B25" s="135"/>
      <c r="C25" s="135"/>
      <c r="D25" s="135">
        <f t="shared" si="5"/>
        <v>0</v>
      </c>
      <c r="E25" s="135"/>
      <c r="F25" s="135"/>
      <c r="G25" s="135">
        <f t="shared" si="6"/>
        <v>0</v>
      </c>
      <c r="H25" s="4" t="s">
        <v>305</v>
      </c>
    </row>
    <row r="26" spans="1:8">
      <c r="A26" s="136" t="s">
        <v>308</v>
      </c>
      <c r="B26" s="137">
        <v>81784</v>
      </c>
      <c r="C26" s="137">
        <v>3500</v>
      </c>
      <c r="D26" s="135">
        <f t="shared" si="5"/>
        <v>85284</v>
      </c>
      <c r="E26" s="137">
        <v>48091.47</v>
      </c>
      <c r="F26" s="137">
        <v>42716.97</v>
      </c>
      <c r="G26" s="135">
        <f t="shared" si="6"/>
        <v>37192.53</v>
      </c>
      <c r="H26" s="4" t="s">
        <v>307</v>
      </c>
    </row>
    <row r="27" spans="1:8">
      <c r="A27" s="134" t="s">
        <v>309</v>
      </c>
      <c r="B27" s="135">
        <f>SUM(B28:B36)</f>
        <v>1056860.46</v>
      </c>
      <c r="C27" s="135">
        <f t="shared" ref="C27:G27" si="7">SUM(C28:C36)</f>
        <v>-33300</v>
      </c>
      <c r="D27" s="135">
        <f t="shared" si="7"/>
        <v>1023560.46</v>
      </c>
      <c r="E27" s="135">
        <f t="shared" si="7"/>
        <v>586227.71</v>
      </c>
      <c r="F27" s="135">
        <f t="shared" si="7"/>
        <v>345587.37</v>
      </c>
      <c r="G27" s="135">
        <f t="shared" si="7"/>
        <v>437332.75</v>
      </c>
    </row>
    <row r="28" spans="1:8">
      <c r="A28" s="136" t="s">
        <v>311</v>
      </c>
      <c r="B28" s="137">
        <v>183589</v>
      </c>
      <c r="C28" s="137">
        <v>18500</v>
      </c>
      <c r="D28" s="135">
        <f t="shared" ref="D28:D81" si="8">B28+C28</f>
        <v>202089</v>
      </c>
      <c r="E28" s="137">
        <v>120927.97</v>
      </c>
      <c r="F28" s="137">
        <v>90243.520000000004</v>
      </c>
      <c r="G28" s="135">
        <f t="shared" ref="G28:G36" si="9">D28-E28</f>
        <v>81161.03</v>
      </c>
      <c r="H28" s="4" t="s">
        <v>310</v>
      </c>
    </row>
    <row r="29" spans="1:8">
      <c r="A29" s="136" t="s">
        <v>313</v>
      </c>
      <c r="B29" s="135"/>
      <c r="C29" s="135"/>
      <c r="D29" s="135">
        <f t="shared" si="8"/>
        <v>0</v>
      </c>
      <c r="E29" s="135"/>
      <c r="F29" s="135"/>
      <c r="G29" s="135">
        <f t="shared" si="9"/>
        <v>0</v>
      </c>
      <c r="H29" s="4" t="s">
        <v>312</v>
      </c>
    </row>
    <row r="30" spans="1:8">
      <c r="A30" s="136" t="s">
        <v>315</v>
      </c>
      <c r="B30" s="137">
        <v>40500</v>
      </c>
      <c r="C30" s="137">
        <v>122200</v>
      </c>
      <c r="D30" s="135">
        <f t="shared" si="8"/>
        <v>162700</v>
      </c>
      <c r="E30" s="137">
        <v>122407.58</v>
      </c>
      <c r="F30" s="137">
        <v>70207.58</v>
      </c>
      <c r="G30" s="135">
        <f t="shared" si="9"/>
        <v>40292.42</v>
      </c>
      <c r="H30" s="4" t="s">
        <v>314</v>
      </c>
    </row>
    <row r="31" spans="1:8">
      <c r="A31" s="136" t="s">
        <v>317</v>
      </c>
      <c r="B31" s="137">
        <v>20000</v>
      </c>
      <c r="C31" s="137">
        <v>0</v>
      </c>
      <c r="D31" s="135">
        <f t="shared" si="8"/>
        <v>20000</v>
      </c>
      <c r="E31" s="137">
        <v>17710.84</v>
      </c>
      <c r="F31" s="137">
        <v>12204.71</v>
      </c>
      <c r="G31" s="135">
        <f t="shared" si="9"/>
        <v>2289.16</v>
      </c>
      <c r="H31" s="4" t="s">
        <v>316</v>
      </c>
    </row>
    <row r="32" spans="1:8">
      <c r="A32" s="136" t="s">
        <v>319</v>
      </c>
      <c r="B32" s="137">
        <v>181125</v>
      </c>
      <c r="C32" s="137">
        <v>-44000</v>
      </c>
      <c r="D32" s="135">
        <f t="shared" si="8"/>
        <v>137125</v>
      </c>
      <c r="E32" s="137">
        <v>85692.82</v>
      </c>
      <c r="F32" s="137">
        <v>31534.400000000001</v>
      </c>
      <c r="G32" s="135">
        <f t="shared" si="9"/>
        <v>51432.179999999993</v>
      </c>
      <c r="H32" s="4" t="s">
        <v>318</v>
      </c>
    </row>
    <row r="33" spans="1:8">
      <c r="A33" s="136" t="s">
        <v>321</v>
      </c>
      <c r="B33" s="137">
        <v>80900</v>
      </c>
      <c r="C33" s="137">
        <v>0</v>
      </c>
      <c r="D33" s="135">
        <f t="shared" si="8"/>
        <v>80900</v>
      </c>
      <c r="E33" s="137">
        <v>40785.599999999999</v>
      </c>
      <c r="F33" s="137">
        <v>0</v>
      </c>
      <c r="G33" s="135">
        <f t="shared" si="9"/>
        <v>40114.400000000001</v>
      </c>
      <c r="H33" s="4" t="s">
        <v>320</v>
      </c>
    </row>
    <row r="34" spans="1:8">
      <c r="A34" s="136" t="s">
        <v>323</v>
      </c>
      <c r="B34" s="137">
        <v>33000</v>
      </c>
      <c r="C34" s="137">
        <v>0</v>
      </c>
      <c r="D34" s="135">
        <f t="shared" si="8"/>
        <v>33000</v>
      </c>
      <c r="E34" s="137">
        <v>2718</v>
      </c>
      <c r="F34" s="137">
        <v>2718</v>
      </c>
      <c r="G34" s="135">
        <f t="shared" si="9"/>
        <v>30282</v>
      </c>
      <c r="H34" s="4" t="s">
        <v>322</v>
      </c>
    </row>
    <row r="35" spans="1:8">
      <c r="A35" s="136" t="s">
        <v>325</v>
      </c>
      <c r="B35" s="137">
        <v>250000</v>
      </c>
      <c r="C35" s="137">
        <v>-130000</v>
      </c>
      <c r="D35" s="135">
        <f t="shared" si="8"/>
        <v>120000</v>
      </c>
      <c r="E35" s="137">
        <v>60205.74</v>
      </c>
      <c r="F35" s="137">
        <v>55035.26</v>
      </c>
      <c r="G35" s="135">
        <f t="shared" si="9"/>
        <v>59794.26</v>
      </c>
      <c r="H35" s="4" t="s">
        <v>324</v>
      </c>
    </row>
    <row r="36" spans="1:8">
      <c r="A36" s="136" t="s">
        <v>327</v>
      </c>
      <c r="B36" s="137">
        <v>267746.46000000002</v>
      </c>
      <c r="C36" s="137">
        <v>0</v>
      </c>
      <c r="D36" s="135">
        <f t="shared" si="8"/>
        <v>267746.46000000002</v>
      </c>
      <c r="E36" s="137">
        <v>135779.16</v>
      </c>
      <c r="F36" s="137">
        <v>83643.899999999994</v>
      </c>
      <c r="G36" s="135">
        <f t="shared" si="9"/>
        <v>131967.30000000002</v>
      </c>
      <c r="H36" s="4" t="s">
        <v>326</v>
      </c>
    </row>
    <row r="37" spans="1:8">
      <c r="A37" s="134" t="s">
        <v>328</v>
      </c>
      <c r="B37" s="135">
        <f>SUM(B38:B46)</f>
        <v>954385.21</v>
      </c>
      <c r="C37" s="135">
        <f t="shared" ref="C37:G37" si="10">SUM(C38:C46)</f>
        <v>-20450</v>
      </c>
      <c r="D37" s="135">
        <f t="shared" si="10"/>
        <v>933935.21</v>
      </c>
      <c r="E37" s="135">
        <f t="shared" si="10"/>
        <v>519400.31999999995</v>
      </c>
      <c r="F37" s="135">
        <f t="shared" si="10"/>
        <v>505340.31999999995</v>
      </c>
      <c r="G37" s="135">
        <f t="shared" si="10"/>
        <v>414534.89</v>
      </c>
    </row>
    <row r="38" spans="1:8">
      <c r="A38" s="136" t="s">
        <v>330</v>
      </c>
      <c r="B38" s="135"/>
      <c r="C38" s="135"/>
      <c r="D38" s="135">
        <f t="shared" si="8"/>
        <v>0</v>
      </c>
      <c r="E38" s="135"/>
      <c r="F38" s="135"/>
      <c r="G38" s="135">
        <f t="shared" ref="G38:G46" si="11">D38-E38</f>
        <v>0</v>
      </c>
      <c r="H38" s="4" t="s">
        <v>329</v>
      </c>
    </row>
    <row r="39" spans="1:8">
      <c r="A39" s="136" t="s">
        <v>332</v>
      </c>
      <c r="B39" s="135"/>
      <c r="C39" s="135"/>
      <c r="D39" s="135">
        <f t="shared" si="8"/>
        <v>0</v>
      </c>
      <c r="E39" s="135"/>
      <c r="F39" s="135"/>
      <c r="G39" s="135">
        <f t="shared" si="11"/>
        <v>0</v>
      </c>
      <c r="H39" s="4" t="s">
        <v>331</v>
      </c>
    </row>
    <row r="40" spans="1:8">
      <c r="A40" s="136" t="s">
        <v>334</v>
      </c>
      <c r="B40" s="135"/>
      <c r="C40" s="135"/>
      <c r="D40" s="135">
        <f t="shared" si="8"/>
        <v>0</v>
      </c>
      <c r="E40" s="135"/>
      <c r="F40" s="135"/>
      <c r="G40" s="135">
        <f t="shared" si="11"/>
        <v>0</v>
      </c>
      <c r="H40" s="4" t="s">
        <v>333</v>
      </c>
    </row>
    <row r="41" spans="1:8">
      <c r="A41" s="136" t="s">
        <v>336</v>
      </c>
      <c r="B41" s="137">
        <v>110450</v>
      </c>
      <c r="C41" s="137">
        <v>-20450</v>
      </c>
      <c r="D41" s="135">
        <f t="shared" si="8"/>
        <v>90000</v>
      </c>
      <c r="E41" s="137">
        <v>46346.66</v>
      </c>
      <c r="F41" s="137">
        <v>32286.66</v>
      </c>
      <c r="G41" s="135">
        <f t="shared" si="11"/>
        <v>43653.34</v>
      </c>
      <c r="H41" s="4" t="s">
        <v>335</v>
      </c>
    </row>
    <row r="42" spans="1:8">
      <c r="A42" s="136" t="s">
        <v>338</v>
      </c>
      <c r="B42" s="137">
        <v>843935.21</v>
      </c>
      <c r="C42" s="137">
        <v>0</v>
      </c>
      <c r="D42" s="135">
        <f t="shared" si="8"/>
        <v>843935.21</v>
      </c>
      <c r="E42" s="137">
        <v>473053.66</v>
      </c>
      <c r="F42" s="137">
        <v>473053.66</v>
      </c>
      <c r="G42" s="135">
        <f t="shared" si="11"/>
        <v>370881.55</v>
      </c>
      <c r="H42" s="4" t="s">
        <v>337</v>
      </c>
    </row>
    <row r="43" spans="1:8">
      <c r="A43" s="136" t="s">
        <v>340</v>
      </c>
      <c r="B43" s="135"/>
      <c r="C43" s="135"/>
      <c r="D43" s="135">
        <f t="shared" si="8"/>
        <v>0</v>
      </c>
      <c r="E43" s="135"/>
      <c r="F43" s="135"/>
      <c r="G43" s="135">
        <f t="shared" si="11"/>
        <v>0</v>
      </c>
      <c r="H43" s="4" t="s">
        <v>339</v>
      </c>
    </row>
    <row r="44" spans="1:8">
      <c r="A44" s="136" t="s">
        <v>341</v>
      </c>
      <c r="B44" s="135"/>
      <c r="C44" s="135"/>
      <c r="D44" s="135">
        <f t="shared" si="8"/>
        <v>0</v>
      </c>
      <c r="E44" s="135"/>
      <c r="F44" s="135"/>
      <c r="G44" s="135">
        <f t="shared" si="11"/>
        <v>0</v>
      </c>
      <c r="H44" s="4" t="s">
        <v>617</v>
      </c>
    </row>
    <row r="45" spans="1:8">
      <c r="A45" s="136" t="s">
        <v>342</v>
      </c>
      <c r="B45" s="135"/>
      <c r="C45" s="135"/>
      <c r="D45" s="135">
        <f t="shared" si="8"/>
        <v>0</v>
      </c>
      <c r="E45" s="135"/>
      <c r="F45" s="135"/>
      <c r="G45" s="135">
        <f t="shared" si="11"/>
        <v>0</v>
      </c>
      <c r="H45" s="4" t="s">
        <v>618</v>
      </c>
    </row>
    <row r="46" spans="1:8">
      <c r="A46" s="136" t="s">
        <v>344</v>
      </c>
      <c r="B46" s="135"/>
      <c r="C46" s="135"/>
      <c r="D46" s="135">
        <f t="shared" si="8"/>
        <v>0</v>
      </c>
      <c r="E46" s="135"/>
      <c r="F46" s="135"/>
      <c r="G46" s="135">
        <f t="shared" si="11"/>
        <v>0</v>
      </c>
      <c r="H46" s="4" t="s">
        <v>343</v>
      </c>
    </row>
    <row r="47" spans="1:8">
      <c r="A47" s="134" t="s">
        <v>345</v>
      </c>
      <c r="B47" s="135">
        <f>SUM(B48:B56)</f>
        <v>30000</v>
      </c>
      <c r="C47" s="135">
        <f t="shared" ref="C47:G47" si="12">SUM(C48:C56)</f>
        <v>16400</v>
      </c>
      <c r="D47" s="135">
        <f t="shared" si="12"/>
        <v>46400</v>
      </c>
      <c r="E47" s="135">
        <f t="shared" si="12"/>
        <v>0</v>
      </c>
      <c r="F47" s="135">
        <f t="shared" si="12"/>
        <v>0</v>
      </c>
      <c r="G47" s="135">
        <f t="shared" si="12"/>
        <v>46400</v>
      </c>
    </row>
    <row r="48" spans="1:8">
      <c r="A48" s="136" t="s">
        <v>347</v>
      </c>
      <c r="B48" s="137">
        <v>20000</v>
      </c>
      <c r="C48" s="137">
        <v>-20000</v>
      </c>
      <c r="D48" s="135">
        <f t="shared" si="8"/>
        <v>0</v>
      </c>
      <c r="E48" s="137">
        <v>0</v>
      </c>
      <c r="F48" s="137">
        <v>0</v>
      </c>
      <c r="G48" s="135">
        <f t="shared" ref="G48:G56" si="13">D48-E48</f>
        <v>0</v>
      </c>
      <c r="H48" s="4" t="s">
        <v>346</v>
      </c>
    </row>
    <row r="49" spans="1:8">
      <c r="A49" s="136" t="s">
        <v>349</v>
      </c>
      <c r="B49" s="137">
        <v>10000</v>
      </c>
      <c r="C49" s="137">
        <v>36400</v>
      </c>
      <c r="D49" s="135">
        <f t="shared" si="8"/>
        <v>46400</v>
      </c>
      <c r="E49" s="137">
        <v>0</v>
      </c>
      <c r="F49" s="137">
        <v>0</v>
      </c>
      <c r="G49" s="135">
        <f t="shared" si="13"/>
        <v>46400</v>
      </c>
      <c r="H49" s="4" t="s">
        <v>348</v>
      </c>
    </row>
    <row r="50" spans="1:8">
      <c r="A50" s="136" t="s">
        <v>351</v>
      </c>
      <c r="B50" s="135"/>
      <c r="C50" s="135"/>
      <c r="D50" s="135">
        <f t="shared" si="8"/>
        <v>0</v>
      </c>
      <c r="E50" s="135"/>
      <c r="F50" s="135"/>
      <c r="G50" s="135">
        <f t="shared" si="13"/>
        <v>0</v>
      </c>
      <c r="H50" s="4" t="s">
        <v>350</v>
      </c>
    </row>
    <row r="51" spans="1:8">
      <c r="A51" s="136" t="s">
        <v>353</v>
      </c>
      <c r="B51" s="135"/>
      <c r="C51" s="135"/>
      <c r="D51" s="135">
        <f t="shared" si="8"/>
        <v>0</v>
      </c>
      <c r="E51" s="135"/>
      <c r="F51" s="135"/>
      <c r="G51" s="135">
        <f t="shared" si="13"/>
        <v>0</v>
      </c>
      <c r="H51" s="4" t="s">
        <v>352</v>
      </c>
    </row>
    <row r="52" spans="1:8">
      <c r="A52" s="136" t="s">
        <v>355</v>
      </c>
      <c r="B52" s="135"/>
      <c r="C52" s="135"/>
      <c r="D52" s="135">
        <f t="shared" si="8"/>
        <v>0</v>
      </c>
      <c r="E52" s="135"/>
      <c r="F52" s="135"/>
      <c r="G52" s="135">
        <f t="shared" si="13"/>
        <v>0</v>
      </c>
      <c r="H52" s="4" t="s">
        <v>354</v>
      </c>
    </row>
    <row r="53" spans="1:8">
      <c r="A53" s="136" t="s">
        <v>357</v>
      </c>
      <c r="B53" s="135"/>
      <c r="C53" s="135"/>
      <c r="D53" s="135">
        <f t="shared" si="8"/>
        <v>0</v>
      </c>
      <c r="E53" s="135"/>
      <c r="F53" s="135"/>
      <c r="G53" s="135">
        <f t="shared" si="13"/>
        <v>0</v>
      </c>
      <c r="H53" s="4" t="s">
        <v>356</v>
      </c>
    </row>
    <row r="54" spans="1:8">
      <c r="A54" s="136" t="s">
        <v>359</v>
      </c>
      <c r="B54" s="135"/>
      <c r="C54" s="135"/>
      <c r="D54" s="135">
        <f t="shared" si="8"/>
        <v>0</v>
      </c>
      <c r="E54" s="135"/>
      <c r="F54" s="135"/>
      <c r="G54" s="135">
        <f t="shared" si="13"/>
        <v>0</v>
      </c>
      <c r="H54" s="4" t="s">
        <v>358</v>
      </c>
    </row>
    <row r="55" spans="1:8">
      <c r="A55" s="136" t="s">
        <v>361</v>
      </c>
      <c r="B55" s="135"/>
      <c r="C55" s="135"/>
      <c r="D55" s="135">
        <f t="shared" si="8"/>
        <v>0</v>
      </c>
      <c r="E55" s="135"/>
      <c r="F55" s="135"/>
      <c r="G55" s="135">
        <f t="shared" si="13"/>
        <v>0</v>
      </c>
      <c r="H55" s="4" t="s">
        <v>360</v>
      </c>
    </row>
    <row r="56" spans="1:8">
      <c r="A56" s="136" t="s">
        <v>363</v>
      </c>
      <c r="B56" s="135"/>
      <c r="C56" s="135"/>
      <c r="D56" s="135">
        <f t="shared" si="8"/>
        <v>0</v>
      </c>
      <c r="E56" s="135"/>
      <c r="F56" s="135"/>
      <c r="G56" s="135">
        <f t="shared" si="13"/>
        <v>0</v>
      </c>
      <c r="H56" s="4" t="s">
        <v>362</v>
      </c>
    </row>
    <row r="57" spans="1:8">
      <c r="A57" s="134" t="s">
        <v>364</v>
      </c>
      <c r="B57" s="135">
        <f>SUM(B58:B60)</f>
        <v>0</v>
      </c>
      <c r="C57" s="135">
        <f t="shared" ref="C57:G57" si="14">SUM(C58:C60)</f>
        <v>0</v>
      </c>
      <c r="D57" s="135">
        <f t="shared" si="14"/>
        <v>0</v>
      </c>
      <c r="E57" s="135">
        <f t="shared" si="14"/>
        <v>0</v>
      </c>
      <c r="F57" s="135">
        <f t="shared" si="14"/>
        <v>0</v>
      </c>
      <c r="G57" s="135">
        <f t="shared" si="14"/>
        <v>0</v>
      </c>
    </row>
    <row r="58" spans="1:8">
      <c r="A58" s="136" t="s">
        <v>366</v>
      </c>
      <c r="B58" s="135"/>
      <c r="C58" s="135"/>
      <c r="D58" s="135">
        <f t="shared" si="8"/>
        <v>0</v>
      </c>
      <c r="E58" s="135"/>
      <c r="F58" s="135"/>
      <c r="G58" s="135">
        <f t="shared" ref="G58:G60" si="15">D58-E58</f>
        <v>0</v>
      </c>
      <c r="H58" s="4" t="s">
        <v>365</v>
      </c>
    </row>
    <row r="59" spans="1:8">
      <c r="A59" s="136" t="s">
        <v>368</v>
      </c>
      <c r="B59" s="135"/>
      <c r="C59" s="135"/>
      <c r="D59" s="135">
        <f t="shared" si="8"/>
        <v>0</v>
      </c>
      <c r="E59" s="135"/>
      <c r="F59" s="135"/>
      <c r="G59" s="135">
        <f t="shared" si="15"/>
        <v>0</v>
      </c>
      <c r="H59" s="4" t="s">
        <v>367</v>
      </c>
    </row>
    <row r="60" spans="1:8">
      <c r="A60" s="136" t="s">
        <v>370</v>
      </c>
      <c r="B60" s="135"/>
      <c r="C60" s="135"/>
      <c r="D60" s="135">
        <f t="shared" si="8"/>
        <v>0</v>
      </c>
      <c r="E60" s="135"/>
      <c r="F60" s="135"/>
      <c r="G60" s="135">
        <f t="shared" si="15"/>
        <v>0</v>
      </c>
      <c r="H60" s="4" t="s">
        <v>369</v>
      </c>
    </row>
    <row r="61" spans="1:8">
      <c r="A61" s="134" t="s">
        <v>371</v>
      </c>
      <c r="B61" s="135">
        <f>SUM(B62:B66,B68:B69)</f>
        <v>240000</v>
      </c>
      <c r="C61" s="135">
        <f t="shared" ref="C61:G61" si="16">SUM(C62:C66,C68:C69)</f>
        <v>-240000</v>
      </c>
      <c r="D61" s="135">
        <f t="shared" si="16"/>
        <v>0</v>
      </c>
      <c r="E61" s="135">
        <f t="shared" si="16"/>
        <v>0</v>
      </c>
      <c r="F61" s="135">
        <f t="shared" si="16"/>
        <v>0</v>
      </c>
      <c r="G61" s="135">
        <f t="shared" si="16"/>
        <v>0</v>
      </c>
    </row>
    <row r="62" spans="1:8">
      <c r="A62" s="136" t="s">
        <v>373</v>
      </c>
      <c r="B62" s="135"/>
      <c r="C62" s="135"/>
      <c r="D62" s="135">
        <f t="shared" si="8"/>
        <v>0</v>
      </c>
      <c r="E62" s="135"/>
      <c r="F62" s="135"/>
      <c r="G62" s="135">
        <f t="shared" ref="G62:G69" si="17">D62-E62</f>
        <v>0</v>
      </c>
      <c r="H62" s="4" t="s">
        <v>372</v>
      </c>
    </row>
    <row r="63" spans="1:8">
      <c r="A63" s="136" t="s">
        <v>375</v>
      </c>
      <c r="B63" s="135"/>
      <c r="C63" s="135"/>
      <c r="D63" s="135">
        <f t="shared" si="8"/>
        <v>0</v>
      </c>
      <c r="E63" s="135"/>
      <c r="F63" s="135"/>
      <c r="G63" s="135">
        <f t="shared" si="17"/>
        <v>0</v>
      </c>
      <c r="H63" s="4" t="s">
        <v>374</v>
      </c>
    </row>
    <row r="64" spans="1:8">
      <c r="A64" s="136" t="s">
        <v>377</v>
      </c>
      <c r="B64" s="135"/>
      <c r="C64" s="135"/>
      <c r="D64" s="135">
        <f t="shared" si="8"/>
        <v>0</v>
      </c>
      <c r="E64" s="135"/>
      <c r="F64" s="135"/>
      <c r="G64" s="135">
        <f t="shared" si="17"/>
        <v>0</v>
      </c>
      <c r="H64" s="4" t="s">
        <v>376</v>
      </c>
    </row>
    <row r="65" spans="1:8">
      <c r="A65" s="136" t="s">
        <v>379</v>
      </c>
      <c r="B65" s="135"/>
      <c r="C65" s="135"/>
      <c r="D65" s="135">
        <f t="shared" si="8"/>
        <v>0</v>
      </c>
      <c r="E65" s="135"/>
      <c r="F65" s="135"/>
      <c r="G65" s="135">
        <f t="shared" si="17"/>
        <v>0</v>
      </c>
      <c r="H65" s="4" t="s">
        <v>378</v>
      </c>
    </row>
    <row r="66" spans="1:8">
      <c r="A66" s="136" t="s">
        <v>381</v>
      </c>
      <c r="B66" s="135"/>
      <c r="C66" s="135"/>
      <c r="D66" s="135">
        <f t="shared" si="8"/>
        <v>0</v>
      </c>
      <c r="E66" s="135"/>
      <c r="F66" s="135"/>
      <c r="G66" s="135">
        <f t="shared" si="17"/>
        <v>0</v>
      </c>
      <c r="H66" s="4" t="s">
        <v>380</v>
      </c>
    </row>
    <row r="67" spans="1:8">
      <c r="A67" s="136" t="s">
        <v>572</v>
      </c>
      <c r="B67" s="135"/>
      <c r="C67" s="135"/>
      <c r="D67" s="135">
        <f t="shared" si="8"/>
        <v>0</v>
      </c>
      <c r="E67" s="135"/>
      <c r="F67" s="135"/>
      <c r="G67" s="135">
        <f t="shared" si="17"/>
        <v>0</v>
      </c>
      <c r="H67" s="4"/>
    </row>
    <row r="68" spans="1:8">
      <c r="A68" s="136" t="s">
        <v>383</v>
      </c>
      <c r="B68" s="135"/>
      <c r="C68" s="135"/>
      <c r="D68" s="135">
        <f t="shared" si="8"/>
        <v>0</v>
      </c>
      <c r="E68" s="135"/>
      <c r="F68" s="135"/>
      <c r="G68" s="135">
        <f t="shared" si="17"/>
        <v>0</v>
      </c>
      <c r="H68" s="4" t="s">
        <v>382</v>
      </c>
    </row>
    <row r="69" spans="1:8">
      <c r="A69" s="136" t="s">
        <v>385</v>
      </c>
      <c r="B69" s="137">
        <v>240000</v>
      </c>
      <c r="C69" s="137">
        <v>-240000</v>
      </c>
      <c r="D69" s="135">
        <f t="shared" si="8"/>
        <v>0</v>
      </c>
      <c r="E69" s="137">
        <v>0</v>
      </c>
      <c r="F69" s="137">
        <v>0</v>
      </c>
      <c r="G69" s="135">
        <f t="shared" si="17"/>
        <v>0</v>
      </c>
      <c r="H69" s="4" t="s">
        <v>384</v>
      </c>
    </row>
    <row r="70" spans="1:8">
      <c r="A70" s="134" t="s">
        <v>386</v>
      </c>
      <c r="B70" s="135">
        <f>SUM(B71:B73)</f>
        <v>0</v>
      </c>
      <c r="C70" s="135">
        <f t="shared" ref="C70:G70" si="18">SUM(C71:C73)</f>
        <v>0</v>
      </c>
      <c r="D70" s="135">
        <f t="shared" si="18"/>
        <v>0</v>
      </c>
      <c r="E70" s="135">
        <f t="shared" si="18"/>
        <v>0</v>
      </c>
      <c r="F70" s="135">
        <f t="shared" si="18"/>
        <v>0</v>
      </c>
      <c r="G70" s="135">
        <f t="shared" si="18"/>
        <v>0</v>
      </c>
    </row>
    <row r="71" spans="1:8">
      <c r="A71" s="136" t="s">
        <v>388</v>
      </c>
      <c r="B71" s="135"/>
      <c r="C71" s="135"/>
      <c r="D71" s="135">
        <f t="shared" si="8"/>
        <v>0</v>
      </c>
      <c r="E71" s="135"/>
      <c r="F71" s="135"/>
      <c r="G71" s="135">
        <f t="shared" ref="G71:G73" si="19">D71-E71</f>
        <v>0</v>
      </c>
      <c r="H71" s="4" t="s">
        <v>387</v>
      </c>
    </row>
    <row r="72" spans="1:8">
      <c r="A72" s="136" t="s">
        <v>390</v>
      </c>
      <c r="B72" s="135"/>
      <c r="C72" s="135"/>
      <c r="D72" s="135">
        <f t="shared" si="8"/>
        <v>0</v>
      </c>
      <c r="E72" s="135"/>
      <c r="F72" s="135"/>
      <c r="G72" s="135">
        <f t="shared" si="19"/>
        <v>0</v>
      </c>
      <c r="H72" s="4" t="s">
        <v>389</v>
      </c>
    </row>
    <row r="73" spans="1:8">
      <c r="A73" s="136" t="s">
        <v>392</v>
      </c>
      <c r="B73" s="135"/>
      <c r="C73" s="135"/>
      <c r="D73" s="135">
        <f t="shared" si="8"/>
        <v>0</v>
      </c>
      <c r="E73" s="135"/>
      <c r="F73" s="135"/>
      <c r="G73" s="135">
        <f t="shared" si="19"/>
        <v>0</v>
      </c>
      <c r="H73" s="4" t="s">
        <v>391</v>
      </c>
    </row>
    <row r="74" spans="1:8">
      <c r="A74" s="134" t="s">
        <v>393</v>
      </c>
      <c r="B74" s="135">
        <f>SUM(B75:B81)</f>
        <v>0</v>
      </c>
      <c r="C74" s="135">
        <f t="shared" ref="C74:G74" si="20">SUM(C75:C81)</f>
        <v>0</v>
      </c>
      <c r="D74" s="135">
        <f t="shared" si="20"/>
        <v>0</v>
      </c>
      <c r="E74" s="135">
        <f t="shared" si="20"/>
        <v>0</v>
      </c>
      <c r="F74" s="135">
        <f t="shared" si="20"/>
        <v>0</v>
      </c>
      <c r="G74" s="135">
        <f t="shared" si="20"/>
        <v>0</v>
      </c>
    </row>
    <row r="75" spans="1:8">
      <c r="A75" s="136" t="s">
        <v>395</v>
      </c>
      <c r="B75" s="135"/>
      <c r="C75" s="135"/>
      <c r="D75" s="135">
        <f t="shared" si="8"/>
        <v>0</v>
      </c>
      <c r="E75" s="135"/>
      <c r="F75" s="135"/>
      <c r="G75" s="135">
        <f t="shared" ref="G75:G81" si="21">D75-E75</f>
        <v>0</v>
      </c>
      <c r="H75" s="4" t="s">
        <v>394</v>
      </c>
    </row>
    <row r="76" spans="1:8">
      <c r="A76" s="136" t="s">
        <v>397</v>
      </c>
      <c r="B76" s="135"/>
      <c r="C76" s="135"/>
      <c r="D76" s="135">
        <f t="shared" si="8"/>
        <v>0</v>
      </c>
      <c r="E76" s="135"/>
      <c r="F76" s="135"/>
      <c r="G76" s="135">
        <f t="shared" si="21"/>
        <v>0</v>
      </c>
      <c r="H76" s="4" t="s">
        <v>396</v>
      </c>
    </row>
    <row r="77" spans="1:8">
      <c r="A77" s="136" t="s">
        <v>399</v>
      </c>
      <c r="B77" s="135"/>
      <c r="C77" s="135"/>
      <c r="D77" s="135">
        <f t="shared" si="8"/>
        <v>0</v>
      </c>
      <c r="E77" s="135"/>
      <c r="F77" s="135"/>
      <c r="G77" s="135">
        <f t="shared" si="21"/>
        <v>0</v>
      </c>
      <c r="H77" s="4" t="s">
        <v>398</v>
      </c>
    </row>
    <row r="78" spans="1:8">
      <c r="A78" s="136" t="s">
        <v>401</v>
      </c>
      <c r="B78" s="135"/>
      <c r="C78" s="135"/>
      <c r="D78" s="135">
        <f t="shared" si="8"/>
        <v>0</v>
      </c>
      <c r="E78" s="135"/>
      <c r="F78" s="135"/>
      <c r="G78" s="135">
        <f t="shared" si="21"/>
        <v>0</v>
      </c>
      <c r="H78" s="4" t="s">
        <v>400</v>
      </c>
    </row>
    <row r="79" spans="1:8">
      <c r="A79" s="136" t="s">
        <v>403</v>
      </c>
      <c r="B79" s="135"/>
      <c r="C79" s="135"/>
      <c r="D79" s="135">
        <f t="shared" si="8"/>
        <v>0</v>
      </c>
      <c r="E79" s="135"/>
      <c r="F79" s="135"/>
      <c r="G79" s="135">
        <f t="shared" si="21"/>
        <v>0</v>
      </c>
      <c r="H79" s="4" t="s">
        <v>402</v>
      </c>
    </row>
    <row r="80" spans="1:8">
      <c r="A80" s="136" t="s">
        <v>405</v>
      </c>
      <c r="B80" s="135"/>
      <c r="C80" s="135"/>
      <c r="D80" s="135">
        <f t="shared" si="8"/>
        <v>0</v>
      </c>
      <c r="E80" s="135"/>
      <c r="F80" s="135"/>
      <c r="G80" s="135">
        <f t="shared" si="21"/>
        <v>0</v>
      </c>
      <c r="H80" s="4" t="s">
        <v>404</v>
      </c>
    </row>
    <row r="81" spans="1:8">
      <c r="A81" s="136" t="s">
        <v>407</v>
      </c>
      <c r="B81" s="135"/>
      <c r="C81" s="135"/>
      <c r="D81" s="135">
        <f t="shared" si="8"/>
        <v>0</v>
      </c>
      <c r="E81" s="135"/>
      <c r="F81" s="135"/>
      <c r="G81" s="135">
        <f t="shared" si="21"/>
        <v>0</v>
      </c>
      <c r="H81" s="4" t="s">
        <v>406</v>
      </c>
    </row>
    <row r="82" spans="1:8">
      <c r="A82" s="138"/>
      <c r="B82" s="139"/>
      <c r="C82" s="139"/>
      <c r="D82" s="139"/>
      <c r="E82" s="139"/>
      <c r="F82" s="139"/>
      <c r="G82" s="139"/>
    </row>
    <row r="83" spans="1:8">
      <c r="A83" s="140" t="s">
        <v>408</v>
      </c>
      <c r="B83" s="133">
        <f>B84+B92+B102+B112+B122+B132+B136+B145+B149</f>
        <v>14219475.879999999</v>
      </c>
      <c r="C83" s="133">
        <f t="shared" ref="C83:G83" si="22">C84+C92+C102+C112+C122+C132+C136+C145+C149</f>
        <v>-56350</v>
      </c>
      <c r="D83" s="133">
        <f t="shared" si="22"/>
        <v>14163125.879999999</v>
      </c>
      <c r="E83" s="133">
        <f t="shared" si="22"/>
        <v>9427668.3399999999</v>
      </c>
      <c r="F83" s="133">
        <f t="shared" si="22"/>
        <v>6313592.5699999994</v>
      </c>
      <c r="G83" s="133">
        <f t="shared" si="22"/>
        <v>4735457.54</v>
      </c>
    </row>
    <row r="84" spans="1:8">
      <c r="A84" s="134" t="s">
        <v>275</v>
      </c>
      <c r="B84" s="135">
        <f>SUM(B85:B91)</f>
        <v>3326436.84</v>
      </c>
      <c r="C84" s="135">
        <f t="shared" ref="C84:G84" si="23">SUM(C85:C91)</f>
        <v>102000</v>
      </c>
      <c r="D84" s="135">
        <f t="shared" si="23"/>
        <v>3428436.84</v>
      </c>
      <c r="E84" s="135">
        <f t="shared" si="23"/>
        <v>2039147.0999999999</v>
      </c>
      <c r="F84" s="135">
        <f t="shared" si="23"/>
        <v>2039147.0999999999</v>
      </c>
      <c r="G84" s="135">
        <f t="shared" si="23"/>
        <v>1389289.74</v>
      </c>
    </row>
    <row r="85" spans="1:8">
      <c r="A85" s="136" t="s">
        <v>277</v>
      </c>
      <c r="B85" s="137">
        <v>2812055.98</v>
      </c>
      <c r="C85" s="137">
        <v>0</v>
      </c>
      <c r="D85" s="135">
        <f t="shared" ref="D85:D91" si="24">B85+C85</f>
        <v>2812055.98</v>
      </c>
      <c r="E85" s="137">
        <v>1792255.48</v>
      </c>
      <c r="F85" s="137">
        <v>1792255.48</v>
      </c>
      <c r="G85" s="135">
        <f t="shared" ref="G85:G91" si="25">D85-E85</f>
        <v>1019800.5</v>
      </c>
      <c r="H85" s="4" t="s">
        <v>409</v>
      </c>
    </row>
    <row r="86" spans="1:8">
      <c r="A86" s="136" t="s">
        <v>279</v>
      </c>
      <c r="B86" s="137">
        <v>127260</v>
      </c>
      <c r="C86" s="137">
        <v>0</v>
      </c>
      <c r="D86" s="135">
        <f t="shared" si="24"/>
        <v>127260</v>
      </c>
      <c r="E86" s="137">
        <v>0</v>
      </c>
      <c r="F86" s="137">
        <v>0</v>
      </c>
      <c r="G86" s="135">
        <f t="shared" si="25"/>
        <v>127260</v>
      </c>
      <c r="H86" s="4" t="s">
        <v>410</v>
      </c>
    </row>
    <row r="87" spans="1:8">
      <c r="A87" s="136" t="s">
        <v>281</v>
      </c>
      <c r="B87" s="137">
        <v>248713.25</v>
      </c>
      <c r="C87" s="137">
        <v>102000</v>
      </c>
      <c r="D87" s="135">
        <f t="shared" si="24"/>
        <v>350713.25</v>
      </c>
      <c r="E87" s="137">
        <v>173438.96</v>
      </c>
      <c r="F87" s="137">
        <v>173438.96</v>
      </c>
      <c r="G87" s="135">
        <f t="shared" si="25"/>
        <v>177274.29</v>
      </c>
      <c r="H87" s="4" t="s">
        <v>411</v>
      </c>
    </row>
    <row r="88" spans="1:8">
      <c r="A88" s="136" t="s">
        <v>283</v>
      </c>
      <c r="B88" s="135"/>
      <c r="C88" s="135"/>
      <c r="D88" s="135">
        <f t="shared" si="24"/>
        <v>0</v>
      </c>
      <c r="E88" s="135"/>
      <c r="F88" s="135"/>
      <c r="G88" s="135">
        <f t="shared" si="25"/>
        <v>0</v>
      </c>
      <c r="H88" s="4" t="s">
        <v>412</v>
      </c>
    </row>
    <row r="89" spans="1:8">
      <c r="A89" s="136" t="s">
        <v>285</v>
      </c>
      <c r="B89" s="137">
        <v>138407.60999999999</v>
      </c>
      <c r="C89" s="137">
        <v>0</v>
      </c>
      <c r="D89" s="135">
        <f t="shared" si="24"/>
        <v>138407.60999999999</v>
      </c>
      <c r="E89" s="137">
        <v>73452.66</v>
      </c>
      <c r="F89" s="137">
        <v>73452.66</v>
      </c>
      <c r="G89" s="135">
        <f t="shared" si="25"/>
        <v>64954.949999999983</v>
      </c>
      <c r="H89" s="4" t="s">
        <v>413</v>
      </c>
    </row>
    <row r="90" spans="1:8">
      <c r="A90" s="136" t="s">
        <v>287</v>
      </c>
      <c r="B90" s="135"/>
      <c r="C90" s="135"/>
      <c r="D90" s="135">
        <f t="shared" si="24"/>
        <v>0</v>
      </c>
      <c r="E90" s="135"/>
      <c r="F90" s="135"/>
      <c r="G90" s="135">
        <f t="shared" si="25"/>
        <v>0</v>
      </c>
      <c r="H90" s="4" t="s">
        <v>414</v>
      </c>
    </row>
    <row r="91" spans="1:8">
      <c r="A91" s="136" t="s">
        <v>289</v>
      </c>
      <c r="B91" s="135"/>
      <c r="C91" s="135"/>
      <c r="D91" s="135">
        <f t="shared" si="24"/>
        <v>0</v>
      </c>
      <c r="E91" s="135"/>
      <c r="F91" s="135"/>
      <c r="G91" s="135">
        <f t="shared" si="25"/>
        <v>0</v>
      </c>
      <c r="H91" s="4" t="s">
        <v>415</v>
      </c>
    </row>
    <row r="92" spans="1:8">
      <c r="A92" s="134" t="s">
        <v>290</v>
      </c>
      <c r="B92" s="135">
        <f>SUM(B93:B101)</f>
        <v>6653284.7699999996</v>
      </c>
      <c r="C92" s="135">
        <f t="shared" ref="C92:G92" si="26">SUM(C93:C101)</f>
        <v>-15000</v>
      </c>
      <c r="D92" s="135">
        <f t="shared" si="26"/>
        <v>6638284.7699999996</v>
      </c>
      <c r="E92" s="135">
        <f t="shared" si="26"/>
        <v>4838138.72</v>
      </c>
      <c r="F92" s="135">
        <f t="shared" si="26"/>
        <v>2766376.41</v>
      </c>
      <c r="G92" s="135">
        <f t="shared" si="26"/>
        <v>1800146.05</v>
      </c>
    </row>
    <row r="93" spans="1:8">
      <c r="A93" s="136" t="s">
        <v>292</v>
      </c>
      <c r="B93" s="137">
        <v>187000</v>
      </c>
      <c r="C93" s="137">
        <v>-25000</v>
      </c>
      <c r="D93" s="135">
        <f t="shared" ref="D93:D101" si="27">B93+C93</f>
        <v>162000</v>
      </c>
      <c r="E93" s="137">
        <v>95514.39</v>
      </c>
      <c r="F93" s="137">
        <v>59299.11</v>
      </c>
      <c r="G93" s="135">
        <f t="shared" ref="G93:G101" si="28">D93-E93</f>
        <v>66485.61</v>
      </c>
      <c r="H93" s="4" t="s">
        <v>416</v>
      </c>
    </row>
    <row r="94" spans="1:8">
      <c r="A94" s="136" t="s">
        <v>294</v>
      </c>
      <c r="B94" s="137">
        <v>5800000</v>
      </c>
      <c r="C94" s="137">
        <v>0</v>
      </c>
      <c r="D94" s="135">
        <f t="shared" si="27"/>
        <v>5800000</v>
      </c>
      <c r="E94" s="137">
        <v>4327575</v>
      </c>
      <c r="F94" s="137">
        <v>2418885.1800000002</v>
      </c>
      <c r="G94" s="135">
        <f t="shared" si="28"/>
        <v>1472425</v>
      </c>
      <c r="H94" s="4" t="s">
        <v>417</v>
      </c>
    </row>
    <row r="95" spans="1:8">
      <c r="A95" s="136" t="s">
        <v>296</v>
      </c>
      <c r="B95" s="137">
        <v>25000</v>
      </c>
      <c r="C95" s="137">
        <v>1000</v>
      </c>
      <c r="D95" s="135">
        <f t="shared" si="27"/>
        <v>26000</v>
      </c>
      <c r="E95" s="137">
        <v>9911</v>
      </c>
      <c r="F95" s="137">
        <v>7215</v>
      </c>
      <c r="G95" s="135">
        <f t="shared" si="28"/>
        <v>16089</v>
      </c>
      <c r="H95" s="4" t="s">
        <v>418</v>
      </c>
    </row>
    <row r="96" spans="1:8">
      <c r="A96" s="136" t="s">
        <v>298</v>
      </c>
      <c r="B96" s="135"/>
      <c r="C96" s="135"/>
      <c r="D96" s="135">
        <f t="shared" si="27"/>
        <v>0</v>
      </c>
      <c r="E96" s="135"/>
      <c r="F96" s="135"/>
      <c r="G96" s="135">
        <f t="shared" si="28"/>
        <v>0</v>
      </c>
      <c r="H96" s="4" t="s">
        <v>419</v>
      </c>
    </row>
    <row r="97" spans="1:8">
      <c r="A97" s="141" t="s">
        <v>300</v>
      </c>
      <c r="B97" s="137">
        <v>70000</v>
      </c>
      <c r="C97" s="137">
        <v>7000</v>
      </c>
      <c r="D97" s="135">
        <f t="shared" si="27"/>
        <v>77000</v>
      </c>
      <c r="E97" s="137">
        <v>48594.239999999998</v>
      </c>
      <c r="F97" s="137">
        <v>33363.64</v>
      </c>
      <c r="G97" s="135">
        <f t="shared" si="28"/>
        <v>28405.760000000002</v>
      </c>
      <c r="H97" s="4" t="s">
        <v>420</v>
      </c>
    </row>
    <row r="98" spans="1:8">
      <c r="A98" s="136" t="s">
        <v>302</v>
      </c>
      <c r="B98" s="137">
        <v>552284.77</v>
      </c>
      <c r="C98" s="137">
        <v>0</v>
      </c>
      <c r="D98" s="135">
        <f t="shared" si="27"/>
        <v>552284.77</v>
      </c>
      <c r="E98" s="137">
        <v>350268.08</v>
      </c>
      <c r="F98" s="137">
        <v>242477.47</v>
      </c>
      <c r="G98" s="135">
        <f t="shared" si="28"/>
        <v>202016.69</v>
      </c>
      <c r="H98" s="4" t="s">
        <v>421</v>
      </c>
    </row>
    <row r="99" spans="1:8">
      <c r="A99" s="136" t="s">
        <v>304</v>
      </c>
      <c r="B99" s="137">
        <v>10000</v>
      </c>
      <c r="C99" s="137">
        <v>0</v>
      </c>
      <c r="D99" s="135">
        <f t="shared" si="27"/>
        <v>10000</v>
      </c>
      <c r="E99" s="137">
        <v>1371.01</v>
      </c>
      <c r="F99" s="137">
        <v>1371.01</v>
      </c>
      <c r="G99" s="135">
        <f t="shared" si="28"/>
        <v>8628.99</v>
      </c>
      <c r="H99" s="4" t="s">
        <v>422</v>
      </c>
    </row>
    <row r="100" spans="1:8">
      <c r="A100" s="136" t="s">
        <v>306</v>
      </c>
      <c r="B100" s="135"/>
      <c r="C100" s="135"/>
      <c r="D100" s="135">
        <f t="shared" si="27"/>
        <v>0</v>
      </c>
      <c r="E100" s="135"/>
      <c r="F100" s="135"/>
      <c r="G100" s="135">
        <f t="shared" si="28"/>
        <v>0</v>
      </c>
      <c r="H100" s="4" t="s">
        <v>423</v>
      </c>
    </row>
    <row r="101" spans="1:8">
      <c r="A101" s="136" t="s">
        <v>308</v>
      </c>
      <c r="B101" s="137">
        <v>9000</v>
      </c>
      <c r="C101" s="137">
        <v>2000</v>
      </c>
      <c r="D101" s="135">
        <f t="shared" si="27"/>
        <v>11000</v>
      </c>
      <c r="E101" s="137">
        <v>4905</v>
      </c>
      <c r="F101" s="137">
        <v>3765</v>
      </c>
      <c r="G101" s="135">
        <f t="shared" si="28"/>
        <v>6095</v>
      </c>
      <c r="H101" s="4" t="s">
        <v>424</v>
      </c>
    </row>
    <row r="102" spans="1:8">
      <c r="A102" s="134" t="s">
        <v>309</v>
      </c>
      <c r="B102" s="135">
        <f>SUM(B103:B111)</f>
        <v>473404.27</v>
      </c>
      <c r="C102" s="135">
        <f t="shared" ref="C102:G102" si="29">SUM(C103:C111)</f>
        <v>18000</v>
      </c>
      <c r="D102" s="135">
        <f t="shared" si="29"/>
        <v>491404.27</v>
      </c>
      <c r="E102" s="135">
        <f t="shared" si="29"/>
        <v>227396.91999999998</v>
      </c>
      <c r="F102" s="135">
        <f t="shared" si="29"/>
        <v>146647.67999999999</v>
      </c>
      <c r="G102" s="135">
        <f t="shared" si="29"/>
        <v>264007.35000000003</v>
      </c>
    </row>
    <row r="103" spans="1:8">
      <c r="A103" s="136" t="s">
        <v>311</v>
      </c>
      <c r="B103" s="137">
        <v>200100</v>
      </c>
      <c r="C103" s="137">
        <v>11000</v>
      </c>
      <c r="D103" s="135">
        <f t="shared" ref="D103:D111" si="30">B103+C103</f>
        <v>211100</v>
      </c>
      <c r="E103" s="137">
        <v>88396.73</v>
      </c>
      <c r="F103" s="137">
        <v>58109.599999999999</v>
      </c>
      <c r="G103" s="135">
        <f t="shared" ref="G103:G111" si="31">D103-E103</f>
        <v>122703.27</v>
      </c>
      <c r="H103" s="4" t="s">
        <v>425</v>
      </c>
    </row>
    <row r="104" spans="1:8">
      <c r="A104" s="136" t="s">
        <v>313</v>
      </c>
      <c r="B104" s="135"/>
      <c r="C104" s="135"/>
      <c r="D104" s="135">
        <f t="shared" si="30"/>
        <v>0</v>
      </c>
      <c r="E104" s="135"/>
      <c r="F104" s="135"/>
      <c r="G104" s="135">
        <f t="shared" si="31"/>
        <v>0</v>
      </c>
      <c r="H104" s="4" t="s">
        <v>426</v>
      </c>
    </row>
    <row r="105" spans="1:8">
      <c r="A105" s="136" t="s">
        <v>315</v>
      </c>
      <c r="B105" s="135"/>
      <c r="C105" s="135"/>
      <c r="D105" s="135">
        <f t="shared" si="30"/>
        <v>0</v>
      </c>
      <c r="E105" s="135"/>
      <c r="F105" s="135"/>
      <c r="G105" s="135">
        <f t="shared" si="31"/>
        <v>0</v>
      </c>
      <c r="H105" s="4" t="s">
        <v>427</v>
      </c>
    </row>
    <row r="106" spans="1:8">
      <c r="A106" s="136" t="s">
        <v>317</v>
      </c>
      <c r="B106" s="135"/>
      <c r="C106" s="135"/>
      <c r="D106" s="135">
        <f t="shared" si="30"/>
        <v>0</v>
      </c>
      <c r="E106" s="135"/>
      <c r="F106" s="135"/>
      <c r="G106" s="135">
        <f t="shared" si="31"/>
        <v>0</v>
      </c>
      <c r="H106" s="4" t="s">
        <v>428</v>
      </c>
    </row>
    <row r="107" spans="1:8">
      <c r="A107" s="136" t="s">
        <v>319</v>
      </c>
      <c r="B107" s="137">
        <v>237540</v>
      </c>
      <c r="C107" s="137">
        <v>0</v>
      </c>
      <c r="D107" s="135">
        <f t="shared" si="30"/>
        <v>237540</v>
      </c>
      <c r="E107" s="137">
        <v>123564.63</v>
      </c>
      <c r="F107" s="137">
        <v>77046.259999999995</v>
      </c>
      <c r="G107" s="135">
        <f t="shared" si="31"/>
        <v>113975.37</v>
      </c>
      <c r="H107" s="4" t="s">
        <v>429</v>
      </c>
    </row>
    <row r="108" spans="1:8">
      <c r="A108" s="136" t="s">
        <v>321</v>
      </c>
      <c r="B108" s="135"/>
      <c r="C108" s="135"/>
      <c r="D108" s="135">
        <f t="shared" si="30"/>
        <v>0</v>
      </c>
      <c r="E108" s="135"/>
      <c r="F108" s="135"/>
      <c r="G108" s="135">
        <f t="shared" si="31"/>
        <v>0</v>
      </c>
      <c r="H108" s="4" t="s">
        <v>430</v>
      </c>
    </row>
    <row r="109" spans="1:8">
      <c r="A109" s="136" t="s">
        <v>323</v>
      </c>
      <c r="B109" s="135"/>
      <c r="C109" s="135"/>
      <c r="D109" s="135">
        <f t="shared" si="30"/>
        <v>0</v>
      </c>
      <c r="E109" s="135"/>
      <c r="F109" s="135"/>
      <c r="G109" s="135">
        <f t="shared" si="31"/>
        <v>0</v>
      </c>
      <c r="H109" s="4" t="s">
        <v>431</v>
      </c>
    </row>
    <row r="110" spans="1:8">
      <c r="A110" s="136" t="s">
        <v>325</v>
      </c>
      <c r="B110" s="135"/>
      <c r="C110" s="135"/>
      <c r="D110" s="135">
        <f t="shared" si="30"/>
        <v>0</v>
      </c>
      <c r="E110" s="135"/>
      <c r="F110" s="135"/>
      <c r="G110" s="135">
        <f t="shared" si="31"/>
        <v>0</v>
      </c>
      <c r="H110" s="4" t="s">
        <v>432</v>
      </c>
    </row>
    <row r="111" spans="1:8">
      <c r="A111" s="136" t="s">
        <v>327</v>
      </c>
      <c r="B111" s="137">
        <v>35764.269999999997</v>
      </c>
      <c r="C111" s="137">
        <v>7000</v>
      </c>
      <c r="D111" s="135">
        <f t="shared" si="30"/>
        <v>42764.27</v>
      </c>
      <c r="E111" s="137">
        <v>15435.56</v>
      </c>
      <c r="F111" s="137">
        <v>11491.82</v>
      </c>
      <c r="G111" s="135">
        <f t="shared" si="31"/>
        <v>27328.71</v>
      </c>
      <c r="H111" s="4" t="s">
        <v>433</v>
      </c>
    </row>
    <row r="112" spans="1:8">
      <c r="A112" s="134" t="s">
        <v>328</v>
      </c>
      <c r="B112" s="135">
        <f>SUM(B113:B121)</f>
        <v>3431350</v>
      </c>
      <c r="C112" s="135">
        <f t="shared" ref="C112:G112" si="32">SUM(C113:C121)</f>
        <v>-31350</v>
      </c>
      <c r="D112" s="135">
        <f t="shared" si="32"/>
        <v>3400000</v>
      </c>
      <c r="E112" s="135">
        <f t="shared" si="32"/>
        <v>2322985.6</v>
      </c>
      <c r="F112" s="135">
        <f t="shared" si="32"/>
        <v>1361421.38</v>
      </c>
      <c r="G112" s="135">
        <f t="shared" si="32"/>
        <v>1077014.3999999999</v>
      </c>
    </row>
    <row r="113" spans="1:8">
      <c r="A113" s="136" t="s">
        <v>330</v>
      </c>
      <c r="B113" s="135"/>
      <c r="C113" s="135"/>
      <c r="D113" s="135">
        <f t="shared" ref="D113:D121" si="33">B113+C113</f>
        <v>0</v>
      </c>
      <c r="E113" s="135"/>
      <c r="F113" s="135"/>
      <c r="G113" s="135">
        <f t="shared" ref="G113:G121" si="34">D113-E113</f>
        <v>0</v>
      </c>
      <c r="H113" s="4" t="s">
        <v>434</v>
      </c>
    </row>
    <row r="114" spans="1:8">
      <c r="A114" s="136" t="s">
        <v>332</v>
      </c>
      <c r="B114" s="135"/>
      <c r="C114" s="135"/>
      <c r="D114" s="135">
        <f t="shared" si="33"/>
        <v>0</v>
      </c>
      <c r="E114" s="135"/>
      <c r="F114" s="135"/>
      <c r="G114" s="135">
        <f t="shared" si="34"/>
        <v>0</v>
      </c>
      <c r="H114" s="4" t="s">
        <v>435</v>
      </c>
    </row>
    <row r="115" spans="1:8">
      <c r="A115" s="136" t="s">
        <v>334</v>
      </c>
      <c r="B115" s="135"/>
      <c r="C115" s="135"/>
      <c r="D115" s="135">
        <f t="shared" si="33"/>
        <v>0</v>
      </c>
      <c r="E115" s="135"/>
      <c r="F115" s="135"/>
      <c r="G115" s="135">
        <f t="shared" si="34"/>
        <v>0</v>
      </c>
      <c r="H115" s="4" t="s">
        <v>436</v>
      </c>
    </row>
    <row r="116" spans="1:8">
      <c r="A116" s="136" t="s">
        <v>336</v>
      </c>
      <c r="B116" s="137">
        <v>3431350</v>
      </c>
      <c r="C116" s="137">
        <v>-31350</v>
      </c>
      <c r="D116" s="135">
        <f t="shared" si="33"/>
        <v>3400000</v>
      </c>
      <c r="E116" s="137">
        <v>2322985.6</v>
      </c>
      <c r="F116" s="137">
        <v>1361421.38</v>
      </c>
      <c r="G116" s="135">
        <f t="shared" si="34"/>
        <v>1077014.3999999999</v>
      </c>
      <c r="H116" s="4" t="s">
        <v>437</v>
      </c>
    </row>
    <row r="117" spans="1:8">
      <c r="A117" s="136" t="s">
        <v>338</v>
      </c>
      <c r="B117" s="135"/>
      <c r="C117" s="135"/>
      <c r="D117" s="135">
        <f t="shared" si="33"/>
        <v>0</v>
      </c>
      <c r="E117" s="135"/>
      <c r="F117" s="135"/>
      <c r="G117" s="135">
        <f t="shared" si="34"/>
        <v>0</v>
      </c>
      <c r="H117" s="4" t="s">
        <v>438</v>
      </c>
    </row>
    <row r="118" spans="1:8">
      <c r="A118" s="136" t="s">
        <v>340</v>
      </c>
      <c r="B118" s="135"/>
      <c r="C118" s="135"/>
      <c r="D118" s="135">
        <f t="shared" si="33"/>
        <v>0</v>
      </c>
      <c r="E118" s="135"/>
      <c r="F118" s="135"/>
      <c r="G118" s="135">
        <f t="shared" si="34"/>
        <v>0</v>
      </c>
      <c r="H118" s="4" t="s">
        <v>439</v>
      </c>
    </row>
    <row r="119" spans="1:8">
      <c r="A119" s="136" t="s">
        <v>341</v>
      </c>
      <c r="B119" s="135"/>
      <c r="C119" s="135"/>
      <c r="D119" s="135">
        <f t="shared" si="33"/>
        <v>0</v>
      </c>
      <c r="E119" s="135"/>
      <c r="F119" s="135"/>
      <c r="G119" s="135">
        <f t="shared" si="34"/>
        <v>0</v>
      </c>
      <c r="H119" s="6" t="s">
        <v>619</v>
      </c>
    </row>
    <row r="120" spans="1:8">
      <c r="A120" s="136" t="s">
        <v>342</v>
      </c>
      <c r="B120" s="135"/>
      <c r="C120" s="135"/>
      <c r="D120" s="135">
        <f t="shared" si="33"/>
        <v>0</v>
      </c>
      <c r="E120" s="135"/>
      <c r="F120" s="135"/>
      <c r="G120" s="135">
        <f t="shared" si="34"/>
        <v>0</v>
      </c>
      <c r="H120" s="6" t="s">
        <v>620</v>
      </c>
    </row>
    <row r="121" spans="1:8">
      <c r="A121" s="136" t="s">
        <v>344</v>
      </c>
      <c r="B121" s="135"/>
      <c r="C121" s="135"/>
      <c r="D121" s="135">
        <f t="shared" si="33"/>
        <v>0</v>
      </c>
      <c r="E121" s="135"/>
      <c r="F121" s="135"/>
      <c r="G121" s="135">
        <f t="shared" si="34"/>
        <v>0</v>
      </c>
      <c r="H121" s="4" t="s">
        <v>440</v>
      </c>
    </row>
    <row r="122" spans="1:8">
      <c r="A122" s="134" t="s">
        <v>345</v>
      </c>
      <c r="B122" s="135">
        <f>SUM(B123:B131)</f>
        <v>135000</v>
      </c>
      <c r="C122" s="135">
        <f t="shared" ref="C122:G122" si="35">SUM(C123:C131)</f>
        <v>-130000</v>
      </c>
      <c r="D122" s="135">
        <f t="shared" si="35"/>
        <v>5000</v>
      </c>
      <c r="E122" s="135">
        <f t="shared" si="35"/>
        <v>0</v>
      </c>
      <c r="F122" s="135">
        <f t="shared" si="35"/>
        <v>0</v>
      </c>
      <c r="G122" s="135">
        <f t="shared" si="35"/>
        <v>5000</v>
      </c>
    </row>
    <row r="123" spans="1:8">
      <c r="A123" s="136" t="s">
        <v>347</v>
      </c>
      <c r="B123" s="137">
        <v>70000</v>
      </c>
      <c r="C123" s="137">
        <v>-70000</v>
      </c>
      <c r="D123" s="135">
        <f t="shared" ref="D123:D131" si="36">B123+C123</f>
        <v>0</v>
      </c>
      <c r="E123" s="137">
        <v>0</v>
      </c>
      <c r="F123" s="137">
        <v>0</v>
      </c>
      <c r="G123" s="135">
        <f t="shared" ref="G123:G131" si="37">D123-E123</f>
        <v>0</v>
      </c>
      <c r="H123" s="4" t="s">
        <v>441</v>
      </c>
    </row>
    <row r="124" spans="1:8">
      <c r="A124" s="136" t="s">
        <v>349</v>
      </c>
      <c r="B124" s="135"/>
      <c r="C124" s="135"/>
      <c r="D124" s="135">
        <f t="shared" si="36"/>
        <v>0</v>
      </c>
      <c r="E124" s="135"/>
      <c r="F124" s="135"/>
      <c r="G124" s="135">
        <f t="shared" si="37"/>
        <v>0</v>
      </c>
      <c r="H124" s="4" t="s">
        <v>442</v>
      </c>
    </row>
    <row r="125" spans="1:8">
      <c r="A125" s="136" t="s">
        <v>351</v>
      </c>
      <c r="B125" s="137">
        <v>55000</v>
      </c>
      <c r="C125" s="137">
        <v>-55000</v>
      </c>
      <c r="D125" s="135">
        <f t="shared" si="36"/>
        <v>0</v>
      </c>
      <c r="E125" s="137">
        <v>0</v>
      </c>
      <c r="F125" s="137">
        <v>0</v>
      </c>
      <c r="G125" s="135">
        <f t="shared" si="37"/>
        <v>0</v>
      </c>
      <c r="H125" s="4" t="s">
        <v>443</v>
      </c>
    </row>
    <row r="126" spans="1:8">
      <c r="A126" s="136" t="s">
        <v>353</v>
      </c>
      <c r="B126" s="135"/>
      <c r="C126" s="135"/>
      <c r="D126" s="135">
        <f t="shared" si="36"/>
        <v>0</v>
      </c>
      <c r="E126" s="135"/>
      <c r="F126" s="135"/>
      <c r="G126" s="135">
        <f t="shared" si="37"/>
        <v>0</v>
      </c>
      <c r="H126" s="4" t="s">
        <v>444</v>
      </c>
    </row>
    <row r="127" spans="1:8">
      <c r="A127" s="136" t="s">
        <v>355</v>
      </c>
      <c r="B127" s="135"/>
      <c r="C127" s="135"/>
      <c r="D127" s="135">
        <f t="shared" si="36"/>
        <v>0</v>
      </c>
      <c r="E127" s="135"/>
      <c r="F127" s="135"/>
      <c r="G127" s="135">
        <f t="shared" si="37"/>
        <v>0</v>
      </c>
      <c r="H127" s="4" t="s">
        <v>445</v>
      </c>
    </row>
    <row r="128" spans="1:8">
      <c r="A128" s="136" t="s">
        <v>357</v>
      </c>
      <c r="B128" s="137">
        <v>10000</v>
      </c>
      <c r="C128" s="137">
        <v>-5000</v>
      </c>
      <c r="D128" s="135">
        <f t="shared" si="36"/>
        <v>5000</v>
      </c>
      <c r="E128" s="137">
        <v>0</v>
      </c>
      <c r="F128" s="137">
        <v>0</v>
      </c>
      <c r="G128" s="135">
        <f t="shared" si="37"/>
        <v>5000</v>
      </c>
      <c r="H128" s="4" t="s">
        <v>446</v>
      </c>
    </row>
    <row r="129" spans="1:8">
      <c r="A129" s="136" t="s">
        <v>359</v>
      </c>
      <c r="B129" s="135"/>
      <c r="C129" s="135"/>
      <c r="D129" s="135">
        <f t="shared" si="36"/>
        <v>0</v>
      </c>
      <c r="E129" s="135"/>
      <c r="F129" s="135"/>
      <c r="G129" s="135">
        <f t="shared" si="37"/>
        <v>0</v>
      </c>
      <c r="H129" s="4" t="s">
        <v>447</v>
      </c>
    </row>
    <row r="130" spans="1:8">
      <c r="A130" s="136" t="s">
        <v>361</v>
      </c>
      <c r="B130" s="135"/>
      <c r="C130" s="135"/>
      <c r="D130" s="135">
        <f t="shared" si="36"/>
        <v>0</v>
      </c>
      <c r="E130" s="135"/>
      <c r="F130" s="135"/>
      <c r="G130" s="135">
        <f t="shared" si="37"/>
        <v>0</v>
      </c>
      <c r="H130" s="4" t="s">
        <v>448</v>
      </c>
    </row>
    <row r="131" spans="1:8">
      <c r="A131" s="136" t="s">
        <v>363</v>
      </c>
      <c r="B131" s="135"/>
      <c r="C131" s="135"/>
      <c r="D131" s="135">
        <f t="shared" si="36"/>
        <v>0</v>
      </c>
      <c r="E131" s="135"/>
      <c r="F131" s="135"/>
      <c r="G131" s="135">
        <f t="shared" si="37"/>
        <v>0</v>
      </c>
      <c r="H131" s="4" t="s">
        <v>449</v>
      </c>
    </row>
    <row r="132" spans="1:8">
      <c r="A132" s="134" t="s">
        <v>364</v>
      </c>
      <c r="B132" s="135">
        <f>SUM(B133:B135)</f>
        <v>0</v>
      </c>
      <c r="C132" s="135">
        <f t="shared" ref="C132:G132" si="38">SUM(C133:C135)</f>
        <v>0</v>
      </c>
      <c r="D132" s="135">
        <f t="shared" si="38"/>
        <v>0</v>
      </c>
      <c r="E132" s="135">
        <f t="shared" si="38"/>
        <v>0</v>
      </c>
      <c r="F132" s="135">
        <f t="shared" si="38"/>
        <v>0</v>
      </c>
      <c r="G132" s="135">
        <f t="shared" si="38"/>
        <v>0</v>
      </c>
    </row>
    <row r="133" spans="1:8">
      <c r="A133" s="136" t="s">
        <v>366</v>
      </c>
      <c r="B133" s="135"/>
      <c r="C133" s="135"/>
      <c r="D133" s="135">
        <f t="shared" ref="D133:D156" si="39">B133+C133</f>
        <v>0</v>
      </c>
      <c r="E133" s="135"/>
      <c r="F133" s="135"/>
      <c r="G133" s="135">
        <f t="shared" ref="G133:G135" si="40">D133-E133</f>
        <v>0</v>
      </c>
      <c r="H133" s="4" t="s">
        <v>450</v>
      </c>
    </row>
    <row r="134" spans="1:8">
      <c r="A134" s="136" t="s">
        <v>368</v>
      </c>
      <c r="B134" s="135"/>
      <c r="C134" s="135"/>
      <c r="D134" s="135">
        <f t="shared" si="39"/>
        <v>0</v>
      </c>
      <c r="E134" s="135"/>
      <c r="F134" s="135"/>
      <c r="G134" s="135">
        <f t="shared" si="40"/>
        <v>0</v>
      </c>
      <c r="H134" s="4" t="s">
        <v>451</v>
      </c>
    </row>
    <row r="135" spans="1:8">
      <c r="A135" s="136" t="s">
        <v>370</v>
      </c>
      <c r="B135" s="135"/>
      <c r="C135" s="135"/>
      <c r="D135" s="135">
        <f t="shared" si="39"/>
        <v>0</v>
      </c>
      <c r="E135" s="135"/>
      <c r="F135" s="135"/>
      <c r="G135" s="135">
        <f t="shared" si="40"/>
        <v>0</v>
      </c>
      <c r="H135" s="4" t="s">
        <v>452</v>
      </c>
    </row>
    <row r="136" spans="1:8">
      <c r="A136" s="134" t="s">
        <v>371</v>
      </c>
      <c r="B136" s="135">
        <f>SUM(B137:B141,B143:B144)</f>
        <v>200000</v>
      </c>
      <c r="C136" s="135">
        <f t="shared" ref="C136:G136" si="41">SUM(C137:C141,C143:C144)</f>
        <v>0</v>
      </c>
      <c r="D136" s="135">
        <f t="shared" si="41"/>
        <v>200000</v>
      </c>
      <c r="E136" s="135">
        <f t="shared" si="41"/>
        <v>0</v>
      </c>
      <c r="F136" s="135">
        <f t="shared" si="41"/>
        <v>0</v>
      </c>
      <c r="G136" s="135">
        <f t="shared" si="41"/>
        <v>200000</v>
      </c>
    </row>
    <row r="137" spans="1:8">
      <c r="A137" s="136" t="s">
        <v>373</v>
      </c>
      <c r="B137" s="135"/>
      <c r="C137" s="135"/>
      <c r="D137" s="135">
        <f t="shared" si="39"/>
        <v>0</v>
      </c>
      <c r="E137" s="135"/>
      <c r="F137" s="135"/>
      <c r="G137" s="135">
        <f t="shared" ref="G137:G144" si="42">D137-E137</f>
        <v>0</v>
      </c>
      <c r="H137" s="4" t="s">
        <v>453</v>
      </c>
    </row>
    <row r="138" spans="1:8">
      <c r="A138" s="136" t="s">
        <v>375</v>
      </c>
      <c r="B138" s="135"/>
      <c r="C138" s="135"/>
      <c r="D138" s="135">
        <f t="shared" si="39"/>
        <v>0</v>
      </c>
      <c r="E138" s="135"/>
      <c r="F138" s="135"/>
      <c r="G138" s="135">
        <f t="shared" si="42"/>
        <v>0</v>
      </c>
      <c r="H138" s="4" t="s">
        <v>454</v>
      </c>
    </row>
    <row r="139" spans="1:8">
      <c r="A139" s="136" t="s">
        <v>377</v>
      </c>
      <c r="B139" s="135"/>
      <c r="C139" s="135"/>
      <c r="D139" s="135">
        <f t="shared" si="39"/>
        <v>0</v>
      </c>
      <c r="E139" s="135"/>
      <c r="F139" s="135"/>
      <c r="G139" s="135">
        <f t="shared" si="42"/>
        <v>0</v>
      </c>
      <c r="H139" s="4" t="s">
        <v>455</v>
      </c>
    </row>
    <row r="140" spans="1:8">
      <c r="A140" s="136" t="s">
        <v>379</v>
      </c>
      <c r="B140" s="135"/>
      <c r="C140" s="135"/>
      <c r="D140" s="135">
        <f t="shared" si="39"/>
        <v>0</v>
      </c>
      <c r="E140" s="135"/>
      <c r="F140" s="135"/>
      <c r="G140" s="135">
        <f t="shared" si="42"/>
        <v>0</v>
      </c>
      <c r="H140" s="4" t="s">
        <v>456</v>
      </c>
    </row>
    <row r="141" spans="1:8">
      <c r="A141" s="136" t="s">
        <v>381</v>
      </c>
      <c r="B141" s="135"/>
      <c r="C141" s="135"/>
      <c r="D141" s="135">
        <f t="shared" si="39"/>
        <v>0</v>
      </c>
      <c r="E141" s="135"/>
      <c r="F141" s="135"/>
      <c r="G141" s="135">
        <f t="shared" si="42"/>
        <v>0</v>
      </c>
      <c r="H141" s="4" t="s">
        <v>457</v>
      </c>
    </row>
    <row r="142" spans="1:8">
      <c r="A142" s="136" t="s">
        <v>572</v>
      </c>
      <c r="B142" s="135"/>
      <c r="C142" s="135"/>
      <c r="D142" s="135">
        <f t="shared" si="39"/>
        <v>0</v>
      </c>
      <c r="E142" s="135"/>
      <c r="F142" s="135"/>
      <c r="G142" s="135">
        <f t="shared" si="42"/>
        <v>0</v>
      </c>
      <c r="H142" s="4"/>
    </row>
    <row r="143" spans="1:8">
      <c r="A143" s="136" t="s">
        <v>383</v>
      </c>
      <c r="B143" s="135"/>
      <c r="C143" s="135"/>
      <c r="D143" s="135">
        <f t="shared" si="39"/>
        <v>0</v>
      </c>
      <c r="E143" s="135"/>
      <c r="F143" s="135"/>
      <c r="G143" s="135">
        <f t="shared" si="42"/>
        <v>0</v>
      </c>
      <c r="H143" s="4" t="s">
        <v>458</v>
      </c>
    </row>
    <row r="144" spans="1:8">
      <c r="A144" s="136" t="s">
        <v>385</v>
      </c>
      <c r="B144" s="137">
        <v>200000</v>
      </c>
      <c r="C144" s="137">
        <v>0</v>
      </c>
      <c r="D144" s="135">
        <f t="shared" si="39"/>
        <v>200000</v>
      </c>
      <c r="E144" s="137">
        <v>0</v>
      </c>
      <c r="F144" s="137">
        <v>0</v>
      </c>
      <c r="G144" s="135">
        <f t="shared" si="42"/>
        <v>200000</v>
      </c>
      <c r="H144" s="4" t="s">
        <v>459</v>
      </c>
    </row>
    <row r="145" spans="1:8">
      <c r="A145" s="134" t="s">
        <v>386</v>
      </c>
      <c r="B145" s="135">
        <f>SUM(B146:B148)</f>
        <v>0</v>
      </c>
      <c r="C145" s="135">
        <f t="shared" ref="C145:G145" si="43">SUM(C146:C148)</f>
        <v>0</v>
      </c>
      <c r="D145" s="135">
        <f t="shared" si="43"/>
        <v>0</v>
      </c>
      <c r="E145" s="135">
        <f t="shared" si="43"/>
        <v>0</v>
      </c>
      <c r="F145" s="135">
        <f t="shared" si="43"/>
        <v>0</v>
      </c>
      <c r="G145" s="135">
        <f t="shared" si="43"/>
        <v>0</v>
      </c>
    </row>
    <row r="146" spans="1:8">
      <c r="A146" s="136" t="s">
        <v>388</v>
      </c>
      <c r="B146" s="135"/>
      <c r="C146" s="135"/>
      <c r="D146" s="135">
        <f t="shared" si="39"/>
        <v>0</v>
      </c>
      <c r="E146" s="135"/>
      <c r="F146" s="135"/>
      <c r="G146" s="135">
        <f t="shared" ref="G146:G148" si="44">D146-E146</f>
        <v>0</v>
      </c>
      <c r="H146" s="4" t="s">
        <v>460</v>
      </c>
    </row>
    <row r="147" spans="1:8">
      <c r="A147" s="136" t="s">
        <v>390</v>
      </c>
      <c r="B147" s="135"/>
      <c r="C147" s="135"/>
      <c r="D147" s="135">
        <f t="shared" si="39"/>
        <v>0</v>
      </c>
      <c r="E147" s="135"/>
      <c r="F147" s="135"/>
      <c r="G147" s="135">
        <f t="shared" si="44"/>
        <v>0</v>
      </c>
      <c r="H147" s="4" t="s">
        <v>461</v>
      </c>
    </row>
    <row r="148" spans="1:8">
      <c r="A148" s="136" t="s">
        <v>392</v>
      </c>
      <c r="B148" s="135"/>
      <c r="C148" s="135"/>
      <c r="D148" s="135">
        <f t="shared" si="39"/>
        <v>0</v>
      </c>
      <c r="E148" s="135"/>
      <c r="F148" s="135"/>
      <c r="G148" s="135">
        <f t="shared" si="44"/>
        <v>0</v>
      </c>
      <c r="H148" s="4" t="s">
        <v>462</v>
      </c>
    </row>
    <row r="149" spans="1:8">
      <c r="A149" s="134" t="s">
        <v>393</v>
      </c>
      <c r="B149" s="135">
        <f>SUM(B150:B156)</f>
        <v>0</v>
      </c>
      <c r="C149" s="135">
        <f t="shared" ref="C149:G149" si="45">SUM(C150:C156)</f>
        <v>0</v>
      </c>
      <c r="D149" s="135">
        <f t="shared" si="45"/>
        <v>0</v>
      </c>
      <c r="E149" s="135">
        <f t="shared" si="45"/>
        <v>0</v>
      </c>
      <c r="F149" s="135">
        <f t="shared" si="45"/>
        <v>0</v>
      </c>
      <c r="G149" s="135">
        <f t="shared" si="45"/>
        <v>0</v>
      </c>
    </row>
    <row r="150" spans="1:8">
      <c r="A150" s="136" t="s">
        <v>395</v>
      </c>
      <c r="B150" s="135"/>
      <c r="C150" s="135"/>
      <c r="D150" s="135">
        <f t="shared" si="39"/>
        <v>0</v>
      </c>
      <c r="E150" s="135"/>
      <c r="F150" s="135"/>
      <c r="G150" s="135">
        <f t="shared" ref="G150:G156" si="46">D150-E150</f>
        <v>0</v>
      </c>
      <c r="H150" s="4" t="s">
        <v>463</v>
      </c>
    </row>
    <row r="151" spans="1:8">
      <c r="A151" s="136" t="s">
        <v>397</v>
      </c>
      <c r="B151" s="135"/>
      <c r="C151" s="135"/>
      <c r="D151" s="135">
        <f t="shared" si="39"/>
        <v>0</v>
      </c>
      <c r="E151" s="135"/>
      <c r="F151" s="135"/>
      <c r="G151" s="135">
        <f t="shared" si="46"/>
        <v>0</v>
      </c>
      <c r="H151" s="4" t="s">
        <v>464</v>
      </c>
    </row>
    <row r="152" spans="1:8">
      <c r="A152" s="136" t="s">
        <v>399</v>
      </c>
      <c r="B152" s="135"/>
      <c r="C152" s="135"/>
      <c r="D152" s="135">
        <f t="shared" si="39"/>
        <v>0</v>
      </c>
      <c r="E152" s="135"/>
      <c r="F152" s="135"/>
      <c r="G152" s="135">
        <f t="shared" si="46"/>
        <v>0</v>
      </c>
      <c r="H152" s="4" t="s">
        <v>465</v>
      </c>
    </row>
    <row r="153" spans="1:8">
      <c r="A153" s="141" t="s">
        <v>401</v>
      </c>
      <c r="B153" s="135"/>
      <c r="C153" s="135"/>
      <c r="D153" s="135">
        <f t="shared" si="39"/>
        <v>0</v>
      </c>
      <c r="E153" s="135"/>
      <c r="F153" s="135"/>
      <c r="G153" s="135">
        <f t="shared" si="46"/>
        <v>0</v>
      </c>
      <c r="H153" s="4" t="s">
        <v>466</v>
      </c>
    </row>
    <row r="154" spans="1:8">
      <c r="A154" s="136" t="s">
        <v>403</v>
      </c>
      <c r="B154" s="135"/>
      <c r="C154" s="135"/>
      <c r="D154" s="135">
        <f t="shared" si="39"/>
        <v>0</v>
      </c>
      <c r="E154" s="135"/>
      <c r="F154" s="135"/>
      <c r="G154" s="135">
        <f t="shared" si="46"/>
        <v>0</v>
      </c>
      <c r="H154" s="4" t="s">
        <v>467</v>
      </c>
    </row>
    <row r="155" spans="1:8">
      <c r="A155" s="136" t="s">
        <v>405</v>
      </c>
      <c r="B155" s="135"/>
      <c r="C155" s="135"/>
      <c r="D155" s="135">
        <f t="shared" si="39"/>
        <v>0</v>
      </c>
      <c r="E155" s="135"/>
      <c r="F155" s="135"/>
      <c r="G155" s="135">
        <f t="shared" si="46"/>
        <v>0</v>
      </c>
      <c r="H155" s="4" t="s">
        <v>468</v>
      </c>
    </row>
    <row r="156" spans="1:8">
      <c r="A156" s="136" t="s">
        <v>407</v>
      </c>
      <c r="B156" s="135"/>
      <c r="C156" s="135"/>
      <c r="D156" s="135">
        <f t="shared" si="39"/>
        <v>0</v>
      </c>
      <c r="E156" s="135"/>
      <c r="F156" s="135"/>
      <c r="G156" s="135">
        <f t="shared" si="46"/>
        <v>0</v>
      </c>
      <c r="H156" s="4" t="s">
        <v>469</v>
      </c>
    </row>
    <row r="157" spans="1:8">
      <c r="A157" s="142"/>
      <c r="B157" s="139"/>
      <c r="C157" s="139"/>
      <c r="D157" s="139"/>
      <c r="E157" s="139"/>
      <c r="F157" s="139"/>
      <c r="G157" s="139"/>
    </row>
    <row r="158" spans="1:8">
      <c r="A158" s="143" t="s">
        <v>470</v>
      </c>
      <c r="B158" s="133">
        <f>B8+B83</f>
        <v>28992424.609999999</v>
      </c>
      <c r="C158" s="133">
        <f t="shared" ref="C158:G158" si="47">C8+C83</f>
        <v>102000.00000000012</v>
      </c>
      <c r="D158" s="133">
        <f t="shared" si="47"/>
        <v>29094424.609999999</v>
      </c>
      <c r="E158" s="133">
        <f t="shared" si="47"/>
        <v>17564961.59</v>
      </c>
      <c r="F158" s="133">
        <f t="shared" si="47"/>
        <v>13907349.68</v>
      </c>
      <c r="G158" s="133">
        <f t="shared" si="47"/>
        <v>11529463.02</v>
      </c>
    </row>
    <row r="159" spans="1:8">
      <c r="A159" s="144"/>
      <c r="B159" s="145"/>
      <c r="C159" s="145"/>
      <c r="D159" s="145"/>
      <c r="E159" s="145"/>
      <c r="F159" s="145"/>
      <c r="G159" s="145"/>
    </row>
    <row r="160" spans="1:8">
      <c r="A160" s="1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sqref="A1:XFD1"/>
    </sheetView>
  </sheetViews>
  <sheetFormatPr baseColWidth="10" defaultRowHeight="15"/>
  <cols>
    <col min="1" max="1" width="67.83203125" style="29" customWidth="1"/>
    <col min="2" max="7" width="25.33203125" style="29" customWidth="1"/>
    <col min="8" max="16384" width="12" style="29"/>
  </cols>
  <sheetData>
    <row r="1" spans="1:7">
      <c r="A1" s="30" t="s">
        <v>625</v>
      </c>
      <c r="B1" s="31"/>
      <c r="C1" s="31"/>
      <c r="D1" s="31"/>
      <c r="E1" s="31"/>
      <c r="F1" s="31"/>
      <c r="G1" s="32"/>
    </row>
    <row r="2" spans="1:7">
      <c r="A2" s="33" t="s">
        <v>569</v>
      </c>
      <c r="B2" s="34"/>
      <c r="C2" s="34"/>
      <c r="D2" s="34"/>
      <c r="E2" s="34"/>
      <c r="F2" s="34"/>
      <c r="G2" s="35"/>
    </row>
    <row r="3" spans="1:7">
      <c r="A3" s="33" t="s">
        <v>573</v>
      </c>
      <c r="B3" s="34"/>
      <c r="C3" s="34"/>
      <c r="D3" s="34"/>
      <c r="E3" s="34"/>
      <c r="F3" s="34"/>
      <c r="G3" s="35"/>
    </row>
    <row r="4" spans="1:7">
      <c r="A4" s="36" t="s">
        <v>627</v>
      </c>
      <c r="B4" s="37"/>
      <c r="C4" s="37"/>
      <c r="D4" s="37"/>
      <c r="E4" s="37"/>
      <c r="F4" s="37"/>
      <c r="G4" s="38"/>
    </row>
    <row r="5" spans="1:7">
      <c r="A5" s="39" t="s">
        <v>571</v>
      </c>
      <c r="B5" s="40"/>
      <c r="C5" s="40"/>
      <c r="D5" s="40"/>
      <c r="E5" s="40"/>
      <c r="F5" s="40"/>
      <c r="G5" s="41"/>
    </row>
    <row r="6" spans="1:7">
      <c r="A6" s="112" t="s">
        <v>0</v>
      </c>
      <c r="B6" s="147" t="s">
        <v>268</v>
      </c>
      <c r="C6" s="147"/>
      <c r="D6" s="147"/>
      <c r="E6" s="147"/>
      <c r="F6" s="147"/>
      <c r="G6" s="148" t="s">
        <v>273</v>
      </c>
    </row>
    <row r="7" spans="1:7" ht="30">
      <c r="A7" s="114"/>
      <c r="B7" s="149" t="s">
        <v>269</v>
      </c>
      <c r="C7" s="150" t="s">
        <v>202</v>
      </c>
      <c r="D7" s="149" t="s">
        <v>203</v>
      </c>
      <c r="E7" s="149" t="s">
        <v>166</v>
      </c>
      <c r="F7" s="149" t="s">
        <v>181</v>
      </c>
      <c r="G7" s="151"/>
    </row>
    <row r="8" spans="1:7">
      <c r="A8" s="116" t="s">
        <v>574</v>
      </c>
      <c r="B8" s="152">
        <f>SUM(B9:B17)</f>
        <v>14772948.73</v>
      </c>
      <c r="C8" s="152">
        <f t="shared" ref="C8:G8" si="0">SUM(C9:C17)</f>
        <v>158350</v>
      </c>
      <c r="D8" s="152">
        <f t="shared" si="0"/>
        <v>14931298.73</v>
      </c>
      <c r="E8" s="152">
        <f t="shared" si="0"/>
        <v>8137293.25</v>
      </c>
      <c r="F8" s="152">
        <f t="shared" si="0"/>
        <v>7593757.1100000003</v>
      </c>
      <c r="G8" s="152">
        <f t="shared" si="0"/>
        <v>6794005.4800000004</v>
      </c>
    </row>
    <row r="9" spans="1:7">
      <c r="A9" s="153">
        <v>3112</v>
      </c>
      <c r="B9" s="98">
        <v>14772948.73</v>
      </c>
      <c r="C9" s="98">
        <v>0</v>
      </c>
      <c r="D9" s="79">
        <f>B9+C9</f>
        <v>14772948.73</v>
      </c>
      <c r="E9" s="98">
        <v>8137293.25</v>
      </c>
      <c r="F9" s="98">
        <v>7593757.1100000003</v>
      </c>
      <c r="G9" s="79">
        <f>D9-E9</f>
        <v>6635655.4800000004</v>
      </c>
    </row>
    <row r="10" spans="1:7">
      <c r="A10" s="153">
        <v>3112</v>
      </c>
      <c r="B10" s="98">
        <v>0</v>
      </c>
      <c r="C10" s="98">
        <v>158350</v>
      </c>
      <c r="D10" s="79">
        <f t="shared" ref="D10:D16" si="1">B10+C10</f>
        <v>158350</v>
      </c>
      <c r="E10" s="98">
        <v>0</v>
      </c>
      <c r="F10" s="98">
        <v>0</v>
      </c>
      <c r="G10" s="79">
        <f t="shared" ref="G10:G16" si="2">D10-E10</f>
        <v>158350</v>
      </c>
    </row>
    <row r="11" spans="1:7">
      <c r="A11" s="154" t="s">
        <v>472</v>
      </c>
      <c r="B11" s="79"/>
      <c r="C11" s="79"/>
      <c r="D11" s="79">
        <f t="shared" si="1"/>
        <v>0</v>
      </c>
      <c r="E11" s="79"/>
      <c r="F11" s="79"/>
      <c r="G11" s="79">
        <f t="shared" si="2"/>
        <v>0</v>
      </c>
    </row>
    <row r="12" spans="1:7">
      <c r="A12" s="154" t="s">
        <v>473</v>
      </c>
      <c r="B12" s="79"/>
      <c r="C12" s="79"/>
      <c r="D12" s="79">
        <f t="shared" si="1"/>
        <v>0</v>
      </c>
      <c r="E12" s="79"/>
      <c r="F12" s="79"/>
      <c r="G12" s="79">
        <f t="shared" si="2"/>
        <v>0</v>
      </c>
    </row>
    <row r="13" spans="1:7">
      <c r="A13" s="154" t="s">
        <v>474</v>
      </c>
      <c r="B13" s="79"/>
      <c r="C13" s="79"/>
      <c r="D13" s="79">
        <f t="shared" si="1"/>
        <v>0</v>
      </c>
      <c r="E13" s="79"/>
      <c r="F13" s="79"/>
      <c r="G13" s="79">
        <f t="shared" si="2"/>
        <v>0</v>
      </c>
    </row>
    <row r="14" spans="1:7">
      <c r="A14" s="154" t="s">
        <v>475</v>
      </c>
      <c r="B14" s="79"/>
      <c r="C14" s="79"/>
      <c r="D14" s="79">
        <f t="shared" si="1"/>
        <v>0</v>
      </c>
      <c r="E14" s="79"/>
      <c r="F14" s="79"/>
      <c r="G14" s="79">
        <f t="shared" si="2"/>
        <v>0</v>
      </c>
    </row>
    <row r="15" spans="1:7">
      <c r="A15" s="154" t="s">
        <v>476</v>
      </c>
      <c r="B15" s="79"/>
      <c r="C15" s="79"/>
      <c r="D15" s="79">
        <f t="shared" si="1"/>
        <v>0</v>
      </c>
      <c r="E15" s="79"/>
      <c r="F15" s="79"/>
      <c r="G15" s="79">
        <f t="shared" si="2"/>
        <v>0</v>
      </c>
    </row>
    <row r="16" spans="1:7">
      <c r="A16" s="154" t="s">
        <v>575</v>
      </c>
      <c r="B16" s="79"/>
      <c r="C16" s="79"/>
      <c r="D16" s="79">
        <f t="shared" si="1"/>
        <v>0</v>
      </c>
      <c r="E16" s="79"/>
      <c r="F16" s="79"/>
      <c r="G16" s="79">
        <f t="shared" si="2"/>
        <v>0</v>
      </c>
    </row>
    <row r="17" spans="1:7">
      <c r="A17" s="60" t="s">
        <v>576</v>
      </c>
      <c r="B17" s="76"/>
      <c r="C17" s="76"/>
      <c r="D17" s="76"/>
      <c r="E17" s="76"/>
      <c r="F17" s="76"/>
      <c r="G17" s="76"/>
    </row>
    <row r="18" spans="1:7">
      <c r="A18" s="85" t="s">
        <v>577</v>
      </c>
      <c r="B18" s="73">
        <f>SUM(B19:B27)</f>
        <v>14219475.880000001</v>
      </c>
      <c r="C18" s="73">
        <f t="shared" ref="C18:G18" si="3">SUM(C19:C27)</f>
        <v>-56350</v>
      </c>
      <c r="D18" s="73">
        <f t="shared" si="3"/>
        <v>14163125.880000001</v>
      </c>
      <c r="E18" s="73">
        <f t="shared" si="3"/>
        <v>9427668.3399999999</v>
      </c>
      <c r="F18" s="73">
        <f t="shared" si="3"/>
        <v>172293.9</v>
      </c>
      <c r="G18" s="73">
        <f t="shared" si="3"/>
        <v>4735457.540000001</v>
      </c>
    </row>
    <row r="19" spans="1:7">
      <c r="A19" s="153">
        <v>3112</v>
      </c>
      <c r="B19" s="98">
        <v>14219475.880000001</v>
      </c>
      <c r="C19" s="98">
        <v>-56350</v>
      </c>
      <c r="D19" s="79">
        <f t="shared" ref="D19:D27" si="4">B19+C19</f>
        <v>14163125.880000001</v>
      </c>
      <c r="E19" s="98">
        <v>9427668.3399999999</v>
      </c>
      <c r="F19" s="98">
        <v>172293.9</v>
      </c>
      <c r="G19" s="79">
        <f t="shared" ref="G19:G27" si="5">D19-E19</f>
        <v>4735457.540000001</v>
      </c>
    </row>
    <row r="20" spans="1:7">
      <c r="A20" s="154" t="s">
        <v>471</v>
      </c>
      <c r="B20" s="79"/>
      <c r="C20" s="79"/>
      <c r="D20" s="79">
        <f t="shared" si="4"/>
        <v>0</v>
      </c>
      <c r="E20" s="79"/>
      <c r="F20" s="79"/>
      <c r="G20" s="79">
        <f t="shared" si="5"/>
        <v>0</v>
      </c>
    </row>
    <row r="21" spans="1:7">
      <c r="A21" s="154" t="s">
        <v>472</v>
      </c>
      <c r="B21" s="79"/>
      <c r="C21" s="79"/>
      <c r="D21" s="79">
        <f t="shared" si="4"/>
        <v>0</v>
      </c>
      <c r="E21" s="79"/>
      <c r="F21" s="79"/>
      <c r="G21" s="79">
        <f t="shared" si="5"/>
        <v>0</v>
      </c>
    </row>
    <row r="22" spans="1:7">
      <c r="A22" s="154" t="s">
        <v>473</v>
      </c>
      <c r="B22" s="79"/>
      <c r="C22" s="79"/>
      <c r="D22" s="79">
        <f t="shared" si="4"/>
        <v>0</v>
      </c>
      <c r="E22" s="79"/>
      <c r="F22" s="79"/>
      <c r="G22" s="79">
        <f t="shared" si="5"/>
        <v>0</v>
      </c>
    </row>
    <row r="23" spans="1:7">
      <c r="A23" s="154" t="s">
        <v>474</v>
      </c>
      <c r="B23" s="79"/>
      <c r="C23" s="79"/>
      <c r="D23" s="79">
        <f t="shared" si="4"/>
        <v>0</v>
      </c>
      <c r="E23" s="79"/>
      <c r="F23" s="79"/>
      <c r="G23" s="79">
        <f t="shared" si="5"/>
        <v>0</v>
      </c>
    </row>
    <row r="24" spans="1:7">
      <c r="A24" s="154" t="s">
        <v>475</v>
      </c>
      <c r="B24" s="79"/>
      <c r="C24" s="79"/>
      <c r="D24" s="79">
        <f t="shared" si="4"/>
        <v>0</v>
      </c>
      <c r="E24" s="79"/>
      <c r="F24" s="79"/>
      <c r="G24" s="79">
        <f t="shared" si="5"/>
        <v>0</v>
      </c>
    </row>
    <row r="25" spans="1:7">
      <c r="A25" s="154" t="s">
        <v>476</v>
      </c>
      <c r="B25" s="79"/>
      <c r="C25" s="79"/>
      <c r="D25" s="79">
        <f t="shared" si="4"/>
        <v>0</v>
      </c>
      <c r="E25" s="79"/>
      <c r="F25" s="79"/>
      <c r="G25" s="79">
        <f t="shared" si="5"/>
        <v>0</v>
      </c>
    </row>
    <row r="26" spans="1:7">
      <c r="A26" s="154" t="s">
        <v>575</v>
      </c>
      <c r="B26" s="79"/>
      <c r="C26" s="79"/>
      <c r="D26" s="79">
        <f t="shared" si="4"/>
        <v>0</v>
      </c>
      <c r="E26" s="79"/>
      <c r="F26" s="79"/>
      <c r="G26" s="79">
        <f t="shared" si="5"/>
        <v>0</v>
      </c>
    </row>
    <row r="27" spans="1:7">
      <c r="A27" s="60" t="s">
        <v>576</v>
      </c>
      <c r="B27" s="76"/>
      <c r="C27" s="76"/>
      <c r="D27" s="79">
        <f t="shared" si="4"/>
        <v>0</v>
      </c>
      <c r="E27" s="79"/>
      <c r="F27" s="79"/>
      <c r="G27" s="79">
        <f t="shared" si="5"/>
        <v>0</v>
      </c>
    </row>
    <row r="28" spans="1:7">
      <c r="A28" s="85" t="s">
        <v>470</v>
      </c>
      <c r="B28" s="73">
        <f>B8+B18</f>
        <v>28992424.609999999</v>
      </c>
      <c r="C28" s="73">
        <f t="shared" ref="C28:F28" si="6">C8+C18</f>
        <v>102000</v>
      </c>
      <c r="D28" s="73">
        <f>B28+C28</f>
        <v>29094424.609999999</v>
      </c>
      <c r="E28" s="73">
        <f t="shared" si="6"/>
        <v>17564961.59</v>
      </c>
      <c r="F28" s="73">
        <f t="shared" si="6"/>
        <v>7766051.0100000007</v>
      </c>
      <c r="G28" s="73">
        <f>D28-E28</f>
        <v>11529463.02</v>
      </c>
    </row>
    <row r="29" spans="1:7">
      <c r="A29" s="72"/>
      <c r="B29" s="155"/>
      <c r="C29" s="155"/>
      <c r="D29" s="155"/>
      <c r="E29" s="155"/>
      <c r="F29" s="155"/>
      <c r="G29" s="155"/>
    </row>
    <row r="30" spans="1:7">
      <c r="A30" s="15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sqref="A1:XFD1"/>
    </sheetView>
  </sheetViews>
  <sheetFormatPr baseColWidth="10" defaultRowHeight="15"/>
  <cols>
    <col min="1" max="1" width="82" style="29" customWidth="1"/>
    <col min="2" max="7" width="25.6640625" style="29" customWidth="1"/>
    <col min="8" max="16384" width="12" style="29"/>
  </cols>
  <sheetData>
    <row r="1" spans="1:8">
      <c r="A1" s="30" t="s">
        <v>625</v>
      </c>
      <c r="B1" s="31"/>
      <c r="C1" s="31"/>
      <c r="D1" s="31"/>
      <c r="E1" s="31"/>
      <c r="F1" s="31"/>
      <c r="G1" s="32"/>
    </row>
    <row r="2" spans="1:8">
      <c r="A2" s="33" t="s">
        <v>578</v>
      </c>
      <c r="B2" s="34"/>
      <c r="C2" s="34"/>
      <c r="D2" s="34"/>
      <c r="E2" s="34"/>
      <c r="F2" s="34"/>
      <c r="G2" s="35"/>
    </row>
    <row r="3" spans="1:8">
      <c r="A3" s="33" t="s">
        <v>579</v>
      </c>
      <c r="B3" s="34"/>
      <c r="C3" s="34"/>
      <c r="D3" s="34"/>
      <c r="E3" s="34"/>
      <c r="F3" s="34"/>
      <c r="G3" s="35"/>
    </row>
    <row r="4" spans="1:8">
      <c r="A4" s="36" t="s">
        <v>627</v>
      </c>
      <c r="B4" s="37"/>
      <c r="C4" s="37"/>
      <c r="D4" s="37"/>
      <c r="E4" s="37"/>
      <c r="F4" s="37"/>
      <c r="G4" s="38"/>
    </row>
    <row r="5" spans="1:8">
      <c r="A5" s="39" t="s">
        <v>571</v>
      </c>
      <c r="B5" s="40"/>
      <c r="C5" s="40"/>
      <c r="D5" s="40"/>
      <c r="E5" s="40"/>
      <c r="F5" s="40"/>
      <c r="G5" s="41"/>
    </row>
    <row r="6" spans="1:8">
      <c r="A6" s="34" t="s">
        <v>0</v>
      </c>
      <c r="B6" s="39" t="s">
        <v>268</v>
      </c>
      <c r="C6" s="40"/>
      <c r="D6" s="40"/>
      <c r="E6" s="40"/>
      <c r="F6" s="41"/>
      <c r="G6" s="131" t="s">
        <v>580</v>
      </c>
    </row>
    <row r="7" spans="1:8" ht="30">
      <c r="A7" s="34"/>
      <c r="B7" s="115" t="s">
        <v>269</v>
      </c>
      <c r="C7" s="44" t="s">
        <v>581</v>
      </c>
      <c r="D7" s="115" t="s">
        <v>271</v>
      </c>
      <c r="E7" s="115" t="s">
        <v>166</v>
      </c>
      <c r="F7" s="157" t="s">
        <v>181</v>
      </c>
      <c r="G7" s="130"/>
    </row>
    <row r="8" spans="1:8">
      <c r="A8" s="116" t="s">
        <v>477</v>
      </c>
      <c r="B8" s="158">
        <f>B9+B18+B26+B36</f>
        <v>14772948.729999999</v>
      </c>
      <c r="C8" s="158">
        <f t="shared" ref="C8:G8" si="0">C9+C18+C26+C36</f>
        <v>158350</v>
      </c>
      <c r="D8" s="158">
        <f t="shared" si="0"/>
        <v>14931298.729999999</v>
      </c>
      <c r="E8" s="158">
        <f t="shared" si="0"/>
        <v>8137293.25</v>
      </c>
      <c r="F8" s="158">
        <f t="shared" si="0"/>
        <v>7593757.1099999994</v>
      </c>
      <c r="G8" s="158">
        <f t="shared" si="0"/>
        <v>6794005.4799999986</v>
      </c>
    </row>
    <row r="9" spans="1:8">
      <c r="A9" s="87" t="s">
        <v>478</v>
      </c>
      <c r="B9" s="159">
        <f>SUM(B10:B17)</f>
        <v>0</v>
      </c>
      <c r="C9" s="159">
        <f t="shared" ref="C9:G9" si="1">SUM(C10:C17)</f>
        <v>0</v>
      </c>
      <c r="D9" s="159">
        <f t="shared" si="1"/>
        <v>0</v>
      </c>
      <c r="E9" s="159">
        <f t="shared" si="1"/>
        <v>0</v>
      </c>
      <c r="F9" s="159">
        <f t="shared" si="1"/>
        <v>0</v>
      </c>
      <c r="G9" s="159">
        <f t="shared" si="1"/>
        <v>0</v>
      </c>
    </row>
    <row r="10" spans="1:8">
      <c r="A10" s="119" t="s">
        <v>480</v>
      </c>
      <c r="B10" s="159"/>
      <c r="C10" s="159"/>
      <c r="D10" s="159">
        <f>B10+C10</f>
        <v>0</v>
      </c>
      <c r="E10" s="159"/>
      <c r="F10" s="159"/>
      <c r="G10" s="159">
        <f>D10-E10</f>
        <v>0</v>
      </c>
      <c r="H10" s="5" t="s">
        <v>479</v>
      </c>
    </row>
    <row r="11" spans="1:8">
      <c r="A11" s="119" t="s">
        <v>482</v>
      </c>
      <c r="B11" s="159"/>
      <c r="C11" s="159"/>
      <c r="D11" s="159">
        <f t="shared" ref="D11:D17" si="2">B11+C11</f>
        <v>0</v>
      </c>
      <c r="E11" s="159"/>
      <c r="F11" s="159"/>
      <c r="G11" s="159">
        <f t="shared" ref="G11:G17" si="3">D11-E11</f>
        <v>0</v>
      </c>
      <c r="H11" s="5" t="s">
        <v>481</v>
      </c>
    </row>
    <row r="12" spans="1:8">
      <c r="A12" s="119" t="s">
        <v>484</v>
      </c>
      <c r="B12" s="159"/>
      <c r="C12" s="159"/>
      <c r="D12" s="159">
        <f t="shared" si="2"/>
        <v>0</v>
      </c>
      <c r="E12" s="159"/>
      <c r="F12" s="159"/>
      <c r="G12" s="159">
        <f t="shared" si="3"/>
        <v>0</v>
      </c>
      <c r="H12" s="5" t="s">
        <v>483</v>
      </c>
    </row>
    <row r="13" spans="1:8">
      <c r="A13" s="119" t="s">
        <v>486</v>
      </c>
      <c r="B13" s="159"/>
      <c r="C13" s="159"/>
      <c r="D13" s="159">
        <f t="shared" si="2"/>
        <v>0</v>
      </c>
      <c r="E13" s="159"/>
      <c r="F13" s="159"/>
      <c r="G13" s="159">
        <f t="shared" si="3"/>
        <v>0</v>
      </c>
      <c r="H13" s="5" t="s">
        <v>485</v>
      </c>
    </row>
    <row r="14" spans="1:8">
      <c r="A14" s="119" t="s">
        <v>488</v>
      </c>
      <c r="B14" s="159"/>
      <c r="C14" s="159"/>
      <c r="D14" s="159">
        <f t="shared" si="2"/>
        <v>0</v>
      </c>
      <c r="E14" s="159"/>
      <c r="F14" s="159"/>
      <c r="G14" s="159">
        <f t="shared" si="3"/>
        <v>0</v>
      </c>
      <c r="H14" s="5" t="s">
        <v>487</v>
      </c>
    </row>
    <row r="15" spans="1:8">
      <c r="A15" s="119" t="s">
        <v>490</v>
      </c>
      <c r="B15" s="159"/>
      <c r="C15" s="159"/>
      <c r="D15" s="159">
        <f t="shared" si="2"/>
        <v>0</v>
      </c>
      <c r="E15" s="159"/>
      <c r="F15" s="159"/>
      <c r="G15" s="159">
        <f t="shared" si="3"/>
        <v>0</v>
      </c>
      <c r="H15" s="5" t="s">
        <v>489</v>
      </c>
    </row>
    <row r="16" spans="1:8">
      <c r="A16" s="119" t="s">
        <v>492</v>
      </c>
      <c r="B16" s="159"/>
      <c r="C16" s="159"/>
      <c r="D16" s="159">
        <f t="shared" si="2"/>
        <v>0</v>
      </c>
      <c r="E16" s="159"/>
      <c r="F16" s="159"/>
      <c r="G16" s="159">
        <f t="shared" si="3"/>
        <v>0</v>
      </c>
      <c r="H16" s="5" t="s">
        <v>491</v>
      </c>
    </row>
    <row r="17" spans="1:8">
      <c r="A17" s="119" t="s">
        <v>494</v>
      </c>
      <c r="B17" s="159"/>
      <c r="C17" s="159"/>
      <c r="D17" s="159">
        <f t="shared" si="2"/>
        <v>0</v>
      </c>
      <c r="E17" s="159"/>
      <c r="F17" s="159"/>
      <c r="G17" s="159">
        <f t="shared" si="3"/>
        <v>0</v>
      </c>
      <c r="H17" s="5" t="s">
        <v>493</v>
      </c>
    </row>
    <row r="18" spans="1:8">
      <c r="A18" s="87" t="s">
        <v>495</v>
      </c>
      <c r="B18" s="159">
        <f>SUM(B19:B25)</f>
        <v>14772948.729999999</v>
      </c>
      <c r="C18" s="159">
        <f t="shared" ref="C18:G18" si="4">SUM(C19:C25)</f>
        <v>158350</v>
      </c>
      <c r="D18" s="159">
        <f t="shared" si="4"/>
        <v>14931298.729999999</v>
      </c>
      <c r="E18" s="159">
        <f t="shared" si="4"/>
        <v>8137293.25</v>
      </c>
      <c r="F18" s="159">
        <f t="shared" si="4"/>
        <v>7593757.1099999994</v>
      </c>
      <c r="G18" s="159">
        <f t="shared" si="4"/>
        <v>6794005.4799999986</v>
      </c>
    </row>
    <row r="19" spans="1:8">
      <c r="A19" s="119" t="s">
        <v>582</v>
      </c>
      <c r="B19" s="159"/>
      <c r="C19" s="159"/>
      <c r="D19" s="159">
        <f t="shared" ref="D19:D25" si="5">B19+C19</f>
        <v>0</v>
      </c>
      <c r="E19" s="159"/>
      <c r="F19" s="159"/>
      <c r="G19" s="159">
        <f t="shared" ref="G19:G25" si="6">D19-E19</f>
        <v>0</v>
      </c>
      <c r="H19" s="5" t="s">
        <v>496</v>
      </c>
    </row>
    <row r="20" spans="1:8">
      <c r="A20" s="119" t="s">
        <v>498</v>
      </c>
      <c r="B20" s="159"/>
      <c r="C20" s="159"/>
      <c r="D20" s="159">
        <f t="shared" si="5"/>
        <v>0</v>
      </c>
      <c r="E20" s="159"/>
      <c r="F20" s="159"/>
      <c r="G20" s="159">
        <f t="shared" si="6"/>
        <v>0</v>
      </c>
      <c r="H20" s="5" t="s">
        <v>497</v>
      </c>
    </row>
    <row r="21" spans="1:8">
      <c r="A21" s="119" t="s">
        <v>500</v>
      </c>
      <c r="B21" s="160">
        <v>1120776.72</v>
      </c>
      <c r="C21" s="160">
        <v>0</v>
      </c>
      <c r="D21" s="159">
        <f t="shared" si="5"/>
        <v>1120776.72</v>
      </c>
      <c r="E21" s="160">
        <v>576381.89</v>
      </c>
      <c r="F21" s="160">
        <v>571557.1</v>
      </c>
      <c r="G21" s="159">
        <f t="shared" si="6"/>
        <v>544394.82999999996</v>
      </c>
      <c r="H21" s="5" t="s">
        <v>499</v>
      </c>
    </row>
    <row r="22" spans="1:8">
      <c r="A22" s="119" t="s">
        <v>502</v>
      </c>
      <c r="B22" s="159"/>
      <c r="C22" s="159"/>
      <c r="D22" s="159">
        <f t="shared" si="5"/>
        <v>0</v>
      </c>
      <c r="E22" s="159"/>
      <c r="F22" s="159"/>
      <c r="G22" s="159">
        <f t="shared" si="6"/>
        <v>0</v>
      </c>
      <c r="H22" s="5" t="s">
        <v>501</v>
      </c>
    </row>
    <row r="23" spans="1:8">
      <c r="A23" s="119" t="s">
        <v>583</v>
      </c>
      <c r="B23" s="160">
        <v>259119.39</v>
      </c>
      <c r="C23" s="160">
        <v>0</v>
      </c>
      <c r="D23" s="159">
        <f t="shared" si="5"/>
        <v>259119.39</v>
      </c>
      <c r="E23" s="160">
        <v>136656.42000000001</v>
      </c>
      <c r="F23" s="160">
        <v>136656.42000000001</v>
      </c>
      <c r="G23" s="159">
        <f t="shared" si="6"/>
        <v>122462.97</v>
      </c>
      <c r="H23" s="5" t="s">
        <v>503</v>
      </c>
    </row>
    <row r="24" spans="1:8">
      <c r="A24" s="119" t="s">
        <v>505</v>
      </c>
      <c r="B24" s="160">
        <v>13393052.619999999</v>
      </c>
      <c r="C24" s="160">
        <v>158350</v>
      </c>
      <c r="D24" s="159">
        <f t="shared" si="5"/>
        <v>13551402.619999999</v>
      </c>
      <c r="E24" s="160">
        <v>7424254.9400000004</v>
      </c>
      <c r="F24" s="160">
        <v>6885543.5899999999</v>
      </c>
      <c r="G24" s="159">
        <f t="shared" si="6"/>
        <v>6127147.6799999988</v>
      </c>
      <c r="H24" s="5" t="s">
        <v>504</v>
      </c>
    </row>
    <row r="25" spans="1:8">
      <c r="A25" s="119" t="s">
        <v>507</v>
      </c>
      <c r="B25" s="159"/>
      <c r="C25" s="159"/>
      <c r="D25" s="159">
        <f t="shared" si="5"/>
        <v>0</v>
      </c>
      <c r="E25" s="159"/>
      <c r="F25" s="159"/>
      <c r="G25" s="159">
        <f t="shared" si="6"/>
        <v>0</v>
      </c>
      <c r="H25" s="5" t="s">
        <v>506</v>
      </c>
    </row>
    <row r="26" spans="1:8">
      <c r="A26" s="87" t="s">
        <v>508</v>
      </c>
      <c r="B26" s="159">
        <f>SUM(B27:B35)</f>
        <v>0</v>
      </c>
      <c r="C26" s="159">
        <f t="shared" ref="C26:G26" si="7">SUM(C27:C35)</f>
        <v>0</v>
      </c>
      <c r="D26" s="159">
        <f t="shared" si="7"/>
        <v>0</v>
      </c>
      <c r="E26" s="159">
        <f t="shared" si="7"/>
        <v>0</v>
      </c>
      <c r="F26" s="159">
        <f t="shared" si="7"/>
        <v>0</v>
      </c>
      <c r="G26" s="159">
        <f t="shared" si="7"/>
        <v>0</v>
      </c>
    </row>
    <row r="27" spans="1:8">
      <c r="A27" s="121" t="s">
        <v>510</v>
      </c>
      <c r="B27" s="159"/>
      <c r="C27" s="159"/>
      <c r="D27" s="159">
        <f t="shared" ref="D27:D35" si="8">B27+C27</f>
        <v>0</v>
      </c>
      <c r="E27" s="159"/>
      <c r="F27" s="159"/>
      <c r="G27" s="159">
        <f t="shared" ref="G27:G35" si="9">D27-E27</f>
        <v>0</v>
      </c>
      <c r="H27" s="5" t="s">
        <v>509</v>
      </c>
    </row>
    <row r="28" spans="1:8">
      <c r="A28" s="119" t="s">
        <v>512</v>
      </c>
      <c r="B28" s="159"/>
      <c r="C28" s="159"/>
      <c r="D28" s="159">
        <f t="shared" si="8"/>
        <v>0</v>
      </c>
      <c r="E28" s="159"/>
      <c r="F28" s="159"/>
      <c r="G28" s="159">
        <f t="shared" si="9"/>
        <v>0</v>
      </c>
      <c r="H28" s="5" t="s">
        <v>511</v>
      </c>
    </row>
    <row r="29" spans="1:8">
      <c r="A29" s="119" t="s">
        <v>584</v>
      </c>
      <c r="B29" s="159"/>
      <c r="C29" s="159"/>
      <c r="D29" s="159">
        <f t="shared" si="8"/>
        <v>0</v>
      </c>
      <c r="E29" s="159"/>
      <c r="F29" s="159"/>
      <c r="G29" s="159">
        <f t="shared" si="9"/>
        <v>0</v>
      </c>
      <c r="H29" s="5" t="s">
        <v>513</v>
      </c>
    </row>
    <row r="30" spans="1:8">
      <c r="A30" s="119" t="s">
        <v>515</v>
      </c>
      <c r="B30" s="159"/>
      <c r="C30" s="159"/>
      <c r="D30" s="159">
        <f t="shared" si="8"/>
        <v>0</v>
      </c>
      <c r="E30" s="159"/>
      <c r="F30" s="159"/>
      <c r="G30" s="159">
        <f t="shared" si="9"/>
        <v>0</v>
      </c>
      <c r="H30" s="5" t="s">
        <v>514</v>
      </c>
    </row>
    <row r="31" spans="1:8">
      <c r="A31" s="119" t="s">
        <v>517</v>
      </c>
      <c r="B31" s="159"/>
      <c r="C31" s="159"/>
      <c r="D31" s="159">
        <f t="shared" si="8"/>
        <v>0</v>
      </c>
      <c r="E31" s="159"/>
      <c r="F31" s="159"/>
      <c r="G31" s="159">
        <f t="shared" si="9"/>
        <v>0</v>
      </c>
      <c r="H31" s="5" t="s">
        <v>516</v>
      </c>
    </row>
    <row r="32" spans="1:8">
      <c r="A32" s="119" t="s">
        <v>519</v>
      </c>
      <c r="B32" s="159"/>
      <c r="C32" s="159"/>
      <c r="D32" s="159">
        <f t="shared" si="8"/>
        <v>0</v>
      </c>
      <c r="E32" s="159"/>
      <c r="F32" s="159"/>
      <c r="G32" s="159">
        <f t="shared" si="9"/>
        <v>0</v>
      </c>
      <c r="H32" s="5" t="s">
        <v>518</v>
      </c>
    </row>
    <row r="33" spans="1:8">
      <c r="A33" s="119" t="s">
        <v>521</v>
      </c>
      <c r="B33" s="159"/>
      <c r="C33" s="159"/>
      <c r="D33" s="159">
        <f t="shared" si="8"/>
        <v>0</v>
      </c>
      <c r="E33" s="159"/>
      <c r="F33" s="159"/>
      <c r="G33" s="159">
        <f t="shared" si="9"/>
        <v>0</v>
      </c>
      <c r="H33" s="5" t="s">
        <v>520</v>
      </c>
    </row>
    <row r="34" spans="1:8">
      <c r="A34" s="119" t="s">
        <v>523</v>
      </c>
      <c r="B34" s="159"/>
      <c r="C34" s="159"/>
      <c r="D34" s="159">
        <f t="shared" si="8"/>
        <v>0</v>
      </c>
      <c r="E34" s="159"/>
      <c r="F34" s="159"/>
      <c r="G34" s="159">
        <f t="shared" si="9"/>
        <v>0</v>
      </c>
      <c r="H34" s="5" t="s">
        <v>522</v>
      </c>
    </row>
    <row r="35" spans="1:8">
      <c r="A35" s="119" t="s">
        <v>525</v>
      </c>
      <c r="B35" s="159"/>
      <c r="C35" s="159"/>
      <c r="D35" s="159">
        <f t="shared" si="8"/>
        <v>0</v>
      </c>
      <c r="E35" s="159"/>
      <c r="F35" s="159"/>
      <c r="G35" s="159">
        <f t="shared" si="9"/>
        <v>0</v>
      </c>
      <c r="H35" s="5" t="s">
        <v>524</v>
      </c>
    </row>
    <row r="36" spans="1:8" ht="30">
      <c r="A36" s="161" t="s">
        <v>585</v>
      </c>
      <c r="B36" s="159">
        <f>SUM(B37:B40)</f>
        <v>0</v>
      </c>
      <c r="C36" s="159">
        <f t="shared" ref="C36:G36" si="10">SUM(C37:C40)</f>
        <v>0</v>
      </c>
      <c r="D36" s="159">
        <f t="shared" si="10"/>
        <v>0</v>
      </c>
      <c r="E36" s="159">
        <f t="shared" si="10"/>
        <v>0</v>
      </c>
      <c r="F36" s="159">
        <f t="shared" si="10"/>
        <v>0</v>
      </c>
      <c r="G36" s="159">
        <f t="shared" si="10"/>
        <v>0</v>
      </c>
    </row>
    <row r="37" spans="1:8" ht="30">
      <c r="A37" s="121" t="s">
        <v>586</v>
      </c>
      <c r="B37" s="159"/>
      <c r="C37" s="159"/>
      <c r="D37" s="159">
        <f t="shared" ref="D37:D40" si="11">B37+C37</f>
        <v>0</v>
      </c>
      <c r="E37" s="159"/>
      <c r="F37" s="159"/>
      <c r="G37" s="159">
        <f t="shared" ref="G37:G40" si="12">D37-E37</f>
        <v>0</v>
      </c>
      <c r="H37" s="5" t="s">
        <v>527</v>
      </c>
    </row>
    <row r="38" spans="1:8" ht="30">
      <c r="A38" s="121" t="s">
        <v>587</v>
      </c>
      <c r="B38" s="159"/>
      <c r="C38" s="159"/>
      <c r="D38" s="159">
        <f t="shared" si="11"/>
        <v>0</v>
      </c>
      <c r="E38" s="159"/>
      <c r="F38" s="159"/>
      <c r="G38" s="159">
        <f t="shared" si="12"/>
        <v>0</v>
      </c>
      <c r="H38" s="5" t="s">
        <v>528</v>
      </c>
    </row>
    <row r="39" spans="1:8">
      <c r="A39" s="121" t="s">
        <v>530</v>
      </c>
      <c r="B39" s="159"/>
      <c r="C39" s="159"/>
      <c r="D39" s="159">
        <f t="shared" si="11"/>
        <v>0</v>
      </c>
      <c r="E39" s="159"/>
      <c r="F39" s="159"/>
      <c r="G39" s="159">
        <f t="shared" si="12"/>
        <v>0</v>
      </c>
      <c r="H39" s="5" t="s">
        <v>529</v>
      </c>
    </row>
    <row r="40" spans="1:8">
      <c r="A40" s="121" t="s">
        <v>532</v>
      </c>
      <c r="B40" s="159"/>
      <c r="C40" s="159"/>
      <c r="D40" s="159">
        <f t="shared" si="11"/>
        <v>0</v>
      </c>
      <c r="E40" s="159"/>
      <c r="F40" s="159"/>
      <c r="G40" s="159">
        <f t="shared" si="12"/>
        <v>0</v>
      </c>
      <c r="H40" s="5" t="s">
        <v>531</v>
      </c>
    </row>
    <row r="41" spans="1:8">
      <c r="A41" s="121"/>
      <c r="B41" s="159"/>
      <c r="C41" s="159"/>
      <c r="D41" s="159"/>
      <c r="E41" s="159"/>
      <c r="F41" s="159"/>
      <c r="G41" s="159"/>
    </row>
    <row r="42" spans="1:8">
      <c r="A42" s="85" t="s">
        <v>588</v>
      </c>
      <c r="B42" s="162">
        <f>B43+B52+B60+B70</f>
        <v>14219475.880000001</v>
      </c>
      <c r="C42" s="162">
        <f t="shared" ref="C42:G42" si="13">C43+C52+C60+C70</f>
        <v>-56350</v>
      </c>
      <c r="D42" s="162">
        <f t="shared" si="13"/>
        <v>14163125.880000001</v>
      </c>
      <c r="E42" s="162">
        <f t="shared" si="13"/>
        <v>9427668.3399999999</v>
      </c>
      <c r="F42" s="162">
        <f t="shared" si="13"/>
        <v>6313592.5699999994</v>
      </c>
      <c r="G42" s="162">
        <f t="shared" si="13"/>
        <v>4735457.54</v>
      </c>
    </row>
    <row r="43" spans="1:8">
      <c r="A43" s="87" t="s">
        <v>589</v>
      </c>
      <c r="B43" s="159">
        <f>SUM(B44:B51)</f>
        <v>0</v>
      </c>
      <c r="C43" s="159">
        <f t="shared" ref="C43:G43" si="14">SUM(C44:C51)</f>
        <v>0</v>
      </c>
      <c r="D43" s="159">
        <f t="shared" si="14"/>
        <v>0</v>
      </c>
      <c r="E43" s="159">
        <f t="shared" si="14"/>
        <v>0</v>
      </c>
      <c r="F43" s="159">
        <f t="shared" si="14"/>
        <v>0</v>
      </c>
      <c r="G43" s="159">
        <f t="shared" si="14"/>
        <v>0</v>
      </c>
    </row>
    <row r="44" spans="1:8">
      <c r="A44" s="121" t="s">
        <v>480</v>
      </c>
      <c r="B44" s="159"/>
      <c r="C44" s="159"/>
      <c r="D44" s="159">
        <f t="shared" ref="D44:D51" si="15">B44+C44</f>
        <v>0</v>
      </c>
      <c r="E44" s="159"/>
      <c r="F44" s="159"/>
      <c r="G44" s="159">
        <f t="shared" ref="G44:G51" si="16">D44-E44</f>
        <v>0</v>
      </c>
      <c r="H44" s="5" t="s">
        <v>533</v>
      </c>
    </row>
    <row r="45" spans="1:8">
      <c r="A45" s="121" t="s">
        <v>482</v>
      </c>
      <c r="B45" s="159"/>
      <c r="C45" s="159"/>
      <c r="D45" s="159">
        <f t="shared" si="15"/>
        <v>0</v>
      </c>
      <c r="E45" s="159"/>
      <c r="F45" s="159"/>
      <c r="G45" s="159">
        <f t="shared" si="16"/>
        <v>0</v>
      </c>
      <c r="H45" s="5" t="s">
        <v>534</v>
      </c>
    </row>
    <row r="46" spans="1:8">
      <c r="A46" s="121" t="s">
        <v>484</v>
      </c>
      <c r="B46" s="159"/>
      <c r="C46" s="159"/>
      <c r="D46" s="159">
        <f t="shared" si="15"/>
        <v>0</v>
      </c>
      <c r="E46" s="159"/>
      <c r="F46" s="159"/>
      <c r="G46" s="159">
        <f t="shared" si="16"/>
        <v>0</v>
      </c>
      <c r="H46" s="5" t="s">
        <v>535</v>
      </c>
    </row>
    <row r="47" spans="1:8">
      <c r="A47" s="121" t="s">
        <v>486</v>
      </c>
      <c r="B47" s="159"/>
      <c r="C47" s="159"/>
      <c r="D47" s="159">
        <f t="shared" si="15"/>
        <v>0</v>
      </c>
      <c r="E47" s="159"/>
      <c r="F47" s="159"/>
      <c r="G47" s="159">
        <f t="shared" si="16"/>
        <v>0</v>
      </c>
      <c r="H47" s="5" t="s">
        <v>536</v>
      </c>
    </row>
    <row r="48" spans="1:8">
      <c r="A48" s="121" t="s">
        <v>488</v>
      </c>
      <c r="B48" s="159"/>
      <c r="C48" s="159"/>
      <c r="D48" s="159">
        <f t="shared" si="15"/>
        <v>0</v>
      </c>
      <c r="E48" s="159"/>
      <c r="F48" s="159"/>
      <c r="G48" s="159">
        <f t="shared" si="16"/>
        <v>0</v>
      </c>
      <c r="H48" s="5" t="s">
        <v>537</v>
      </c>
    </row>
    <row r="49" spans="1:8">
      <c r="A49" s="121" t="s">
        <v>490</v>
      </c>
      <c r="B49" s="159"/>
      <c r="C49" s="159"/>
      <c r="D49" s="159">
        <f t="shared" si="15"/>
        <v>0</v>
      </c>
      <c r="E49" s="159"/>
      <c r="F49" s="159"/>
      <c r="G49" s="159">
        <f t="shared" si="16"/>
        <v>0</v>
      </c>
      <c r="H49" s="5" t="s">
        <v>538</v>
      </c>
    </row>
    <row r="50" spans="1:8">
      <c r="A50" s="121" t="s">
        <v>492</v>
      </c>
      <c r="B50" s="159"/>
      <c r="C50" s="159"/>
      <c r="D50" s="159">
        <f t="shared" si="15"/>
        <v>0</v>
      </c>
      <c r="E50" s="159"/>
      <c r="F50" s="159"/>
      <c r="G50" s="159">
        <f t="shared" si="16"/>
        <v>0</v>
      </c>
      <c r="H50" s="5" t="s">
        <v>539</v>
      </c>
    </row>
    <row r="51" spans="1:8">
      <c r="A51" s="121" t="s">
        <v>494</v>
      </c>
      <c r="B51" s="159"/>
      <c r="C51" s="159"/>
      <c r="D51" s="159">
        <f t="shared" si="15"/>
        <v>0</v>
      </c>
      <c r="E51" s="159"/>
      <c r="F51" s="159"/>
      <c r="G51" s="159">
        <f t="shared" si="16"/>
        <v>0</v>
      </c>
      <c r="H51" s="5" t="s">
        <v>540</v>
      </c>
    </row>
    <row r="52" spans="1:8">
      <c r="A52" s="87" t="s">
        <v>495</v>
      </c>
      <c r="B52" s="159">
        <f>SUM(B53:B59)</f>
        <v>14219475.880000001</v>
      </c>
      <c r="C52" s="159">
        <f t="shared" ref="C52:G52" si="17">SUM(C53:C59)</f>
        <v>-56350</v>
      </c>
      <c r="D52" s="159">
        <f t="shared" si="17"/>
        <v>14163125.880000001</v>
      </c>
      <c r="E52" s="159">
        <f t="shared" si="17"/>
        <v>9427668.3399999999</v>
      </c>
      <c r="F52" s="159">
        <f t="shared" si="17"/>
        <v>6313592.5699999994</v>
      </c>
      <c r="G52" s="159">
        <f t="shared" si="17"/>
        <v>4735457.54</v>
      </c>
    </row>
    <row r="53" spans="1:8">
      <c r="A53" s="121" t="s">
        <v>582</v>
      </c>
      <c r="B53" s="159"/>
      <c r="C53" s="159"/>
      <c r="D53" s="159">
        <f t="shared" ref="D53:D59" si="18">B53+C53</f>
        <v>0</v>
      </c>
      <c r="E53" s="159"/>
      <c r="F53" s="159"/>
      <c r="G53" s="159">
        <f t="shared" ref="G53:G59" si="19">D53-E53</f>
        <v>0</v>
      </c>
      <c r="H53" s="5" t="s">
        <v>541</v>
      </c>
    </row>
    <row r="54" spans="1:8">
      <c r="A54" s="121" t="s">
        <v>498</v>
      </c>
      <c r="B54" s="159"/>
      <c r="C54" s="159"/>
      <c r="D54" s="159">
        <f t="shared" si="18"/>
        <v>0</v>
      </c>
      <c r="E54" s="159"/>
      <c r="F54" s="159"/>
      <c r="G54" s="159">
        <f t="shared" si="19"/>
        <v>0</v>
      </c>
      <c r="H54" s="5" t="s">
        <v>542</v>
      </c>
    </row>
    <row r="55" spans="1:8">
      <c r="A55" s="121" t="s">
        <v>500</v>
      </c>
      <c r="B55" s="160">
        <v>1289350.48</v>
      </c>
      <c r="C55" s="160">
        <v>-78350</v>
      </c>
      <c r="D55" s="159">
        <f t="shared" si="18"/>
        <v>1211000.48</v>
      </c>
      <c r="E55" s="160">
        <v>619424.51</v>
      </c>
      <c r="F55" s="160">
        <v>580304.26</v>
      </c>
      <c r="G55" s="159">
        <f t="shared" si="19"/>
        <v>591575.97</v>
      </c>
      <c r="H55" s="5" t="s">
        <v>543</v>
      </c>
    </row>
    <row r="56" spans="1:8">
      <c r="A56" s="122" t="s">
        <v>502</v>
      </c>
      <c r="B56" s="159"/>
      <c r="C56" s="159"/>
      <c r="D56" s="159">
        <f t="shared" si="18"/>
        <v>0</v>
      </c>
      <c r="E56" s="159"/>
      <c r="F56" s="159"/>
      <c r="G56" s="159">
        <f t="shared" si="19"/>
        <v>0</v>
      </c>
      <c r="H56" s="5" t="s">
        <v>544</v>
      </c>
    </row>
    <row r="57" spans="1:8">
      <c r="A57" s="121" t="s">
        <v>583</v>
      </c>
      <c r="B57" s="160">
        <v>73260</v>
      </c>
      <c r="C57" s="160">
        <v>0</v>
      </c>
      <c r="D57" s="159">
        <f t="shared" si="18"/>
        <v>73260</v>
      </c>
      <c r="E57" s="160">
        <v>0</v>
      </c>
      <c r="F57" s="160">
        <v>0</v>
      </c>
      <c r="G57" s="159">
        <f t="shared" si="19"/>
        <v>73260</v>
      </c>
      <c r="H57" s="5" t="s">
        <v>545</v>
      </c>
    </row>
    <row r="58" spans="1:8">
      <c r="A58" s="121" t="s">
        <v>505</v>
      </c>
      <c r="B58" s="160">
        <v>12856865.4</v>
      </c>
      <c r="C58" s="160">
        <v>22000</v>
      </c>
      <c r="D58" s="159">
        <f t="shared" si="18"/>
        <v>12878865.4</v>
      </c>
      <c r="E58" s="160">
        <v>8808243.8300000001</v>
      </c>
      <c r="F58" s="160">
        <v>5733288.3099999996</v>
      </c>
      <c r="G58" s="159">
        <f t="shared" si="19"/>
        <v>4070621.5700000003</v>
      </c>
      <c r="H58" s="5" t="s">
        <v>546</v>
      </c>
    </row>
    <row r="59" spans="1:8">
      <c r="A59" s="121" t="s">
        <v>507</v>
      </c>
      <c r="B59" s="159"/>
      <c r="C59" s="159"/>
      <c r="D59" s="159">
        <f t="shared" si="18"/>
        <v>0</v>
      </c>
      <c r="E59" s="159"/>
      <c r="F59" s="159"/>
      <c r="G59" s="159">
        <f t="shared" si="19"/>
        <v>0</v>
      </c>
      <c r="H59" s="5" t="s">
        <v>547</v>
      </c>
    </row>
    <row r="60" spans="1:8">
      <c r="A60" s="87" t="s">
        <v>508</v>
      </c>
      <c r="B60" s="159">
        <f>SUM(B61:B69)</f>
        <v>0</v>
      </c>
      <c r="C60" s="159">
        <f t="shared" ref="C60:G60" si="20">SUM(C61:C69)</f>
        <v>0</v>
      </c>
      <c r="D60" s="159">
        <f t="shared" si="20"/>
        <v>0</v>
      </c>
      <c r="E60" s="159">
        <f t="shared" si="20"/>
        <v>0</v>
      </c>
      <c r="F60" s="159">
        <f t="shared" si="20"/>
        <v>0</v>
      </c>
      <c r="G60" s="159">
        <f t="shared" si="20"/>
        <v>0</v>
      </c>
    </row>
    <row r="61" spans="1:8">
      <c r="A61" s="121" t="s">
        <v>510</v>
      </c>
      <c r="B61" s="159"/>
      <c r="C61" s="159"/>
      <c r="D61" s="159">
        <f t="shared" ref="D61:D69" si="21">B61+C61</f>
        <v>0</v>
      </c>
      <c r="E61" s="159"/>
      <c r="F61" s="159"/>
      <c r="G61" s="159">
        <f t="shared" ref="G61:G69" si="22">D61-E61</f>
        <v>0</v>
      </c>
      <c r="H61" s="5" t="s">
        <v>548</v>
      </c>
    </row>
    <row r="62" spans="1:8">
      <c r="A62" s="121" t="s">
        <v>512</v>
      </c>
      <c r="B62" s="159"/>
      <c r="C62" s="159"/>
      <c r="D62" s="159">
        <f t="shared" si="21"/>
        <v>0</v>
      </c>
      <c r="E62" s="159"/>
      <c r="F62" s="159"/>
      <c r="G62" s="159">
        <f t="shared" si="22"/>
        <v>0</v>
      </c>
      <c r="H62" s="5" t="s">
        <v>549</v>
      </c>
    </row>
    <row r="63" spans="1:8">
      <c r="A63" s="121" t="s">
        <v>584</v>
      </c>
      <c r="B63" s="159"/>
      <c r="C63" s="159"/>
      <c r="D63" s="159">
        <f t="shared" si="21"/>
        <v>0</v>
      </c>
      <c r="E63" s="159"/>
      <c r="F63" s="159"/>
      <c r="G63" s="159">
        <f t="shared" si="22"/>
        <v>0</v>
      </c>
      <c r="H63" s="5" t="s">
        <v>550</v>
      </c>
    </row>
    <row r="64" spans="1:8">
      <c r="A64" s="121" t="s">
        <v>515</v>
      </c>
      <c r="B64" s="159"/>
      <c r="C64" s="159"/>
      <c r="D64" s="159">
        <f t="shared" si="21"/>
        <v>0</v>
      </c>
      <c r="E64" s="159"/>
      <c r="F64" s="159"/>
      <c r="G64" s="159">
        <f t="shared" si="22"/>
        <v>0</v>
      </c>
      <c r="H64" s="5" t="s">
        <v>551</v>
      </c>
    </row>
    <row r="65" spans="1:8">
      <c r="A65" s="121" t="s">
        <v>517</v>
      </c>
      <c r="B65" s="159"/>
      <c r="C65" s="159"/>
      <c r="D65" s="159">
        <f t="shared" si="21"/>
        <v>0</v>
      </c>
      <c r="E65" s="159"/>
      <c r="F65" s="159"/>
      <c r="G65" s="159">
        <f t="shared" si="22"/>
        <v>0</v>
      </c>
      <c r="H65" s="5" t="s">
        <v>552</v>
      </c>
    </row>
    <row r="66" spans="1:8">
      <c r="A66" s="121" t="s">
        <v>519</v>
      </c>
      <c r="B66" s="159"/>
      <c r="C66" s="159"/>
      <c r="D66" s="159">
        <f t="shared" si="21"/>
        <v>0</v>
      </c>
      <c r="E66" s="159"/>
      <c r="F66" s="159"/>
      <c r="G66" s="159">
        <f t="shared" si="22"/>
        <v>0</v>
      </c>
      <c r="H66" s="5" t="s">
        <v>553</v>
      </c>
    </row>
    <row r="67" spans="1:8">
      <c r="A67" s="121" t="s">
        <v>521</v>
      </c>
      <c r="B67" s="159"/>
      <c r="C67" s="159"/>
      <c r="D67" s="159">
        <f t="shared" si="21"/>
        <v>0</v>
      </c>
      <c r="E67" s="159"/>
      <c r="F67" s="159"/>
      <c r="G67" s="159">
        <f t="shared" si="22"/>
        <v>0</v>
      </c>
      <c r="H67" s="5" t="s">
        <v>554</v>
      </c>
    </row>
    <row r="68" spans="1:8">
      <c r="A68" s="121" t="s">
        <v>523</v>
      </c>
      <c r="B68" s="159"/>
      <c r="C68" s="159"/>
      <c r="D68" s="159">
        <f t="shared" si="21"/>
        <v>0</v>
      </c>
      <c r="E68" s="159"/>
      <c r="F68" s="159"/>
      <c r="G68" s="159">
        <f t="shared" si="22"/>
        <v>0</v>
      </c>
      <c r="H68" s="5" t="s">
        <v>555</v>
      </c>
    </row>
    <row r="69" spans="1:8">
      <c r="A69" s="121" t="s">
        <v>525</v>
      </c>
      <c r="B69" s="159"/>
      <c r="C69" s="159"/>
      <c r="D69" s="159">
        <f t="shared" si="21"/>
        <v>0</v>
      </c>
      <c r="E69" s="159"/>
      <c r="F69" s="159"/>
      <c r="G69" s="159">
        <f t="shared" si="22"/>
        <v>0</v>
      </c>
      <c r="H69" s="5" t="s">
        <v>556</v>
      </c>
    </row>
    <row r="70" spans="1:8">
      <c r="A70" s="161" t="s">
        <v>526</v>
      </c>
      <c r="B70" s="163">
        <f>SUM(B71:B74)</f>
        <v>0</v>
      </c>
      <c r="C70" s="163">
        <f t="shared" ref="C70:G70" si="23">SUM(C71:C74)</f>
        <v>0</v>
      </c>
      <c r="D70" s="163">
        <f t="shared" si="23"/>
        <v>0</v>
      </c>
      <c r="E70" s="163">
        <f t="shared" si="23"/>
        <v>0</v>
      </c>
      <c r="F70" s="163">
        <f t="shared" si="23"/>
        <v>0</v>
      </c>
      <c r="G70" s="163">
        <f t="shared" si="23"/>
        <v>0</v>
      </c>
    </row>
    <row r="71" spans="1:8" ht="30">
      <c r="A71" s="121" t="s">
        <v>586</v>
      </c>
      <c r="B71" s="159"/>
      <c r="C71" s="159"/>
      <c r="D71" s="159">
        <f t="shared" ref="D71:D74" si="24">B71+C71</f>
        <v>0</v>
      </c>
      <c r="E71" s="159"/>
      <c r="F71" s="159"/>
      <c r="G71" s="159">
        <f t="shared" ref="G71:G74" si="25">D71-E71</f>
        <v>0</v>
      </c>
      <c r="H71" s="5" t="s">
        <v>557</v>
      </c>
    </row>
    <row r="72" spans="1:8" ht="30">
      <c r="A72" s="121" t="s">
        <v>587</v>
      </c>
      <c r="B72" s="159"/>
      <c r="C72" s="159"/>
      <c r="D72" s="159">
        <f t="shared" si="24"/>
        <v>0</v>
      </c>
      <c r="E72" s="159"/>
      <c r="F72" s="159"/>
      <c r="G72" s="159">
        <f t="shared" si="25"/>
        <v>0</v>
      </c>
      <c r="H72" s="5" t="s">
        <v>558</v>
      </c>
    </row>
    <row r="73" spans="1:8">
      <c r="A73" s="121" t="s">
        <v>530</v>
      </c>
      <c r="B73" s="159"/>
      <c r="C73" s="159"/>
      <c r="D73" s="159">
        <f t="shared" si="24"/>
        <v>0</v>
      </c>
      <c r="E73" s="159"/>
      <c r="F73" s="159"/>
      <c r="G73" s="159">
        <f t="shared" si="25"/>
        <v>0</v>
      </c>
      <c r="H73" s="5" t="s">
        <v>559</v>
      </c>
    </row>
    <row r="74" spans="1:8">
      <c r="A74" s="121" t="s">
        <v>532</v>
      </c>
      <c r="B74" s="159"/>
      <c r="C74" s="159"/>
      <c r="D74" s="159">
        <f t="shared" si="24"/>
        <v>0</v>
      </c>
      <c r="E74" s="159"/>
      <c r="F74" s="159"/>
      <c r="G74" s="159">
        <f t="shared" si="25"/>
        <v>0</v>
      </c>
      <c r="H74" s="5" t="s">
        <v>560</v>
      </c>
    </row>
    <row r="75" spans="1:8">
      <c r="A75" s="53"/>
      <c r="B75" s="164"/>
      <c r="C75" s="164"/>
      <c r="D75" s="164"/>
      <c r="E75" s="164"/>
      <c r="F75" s="164"/>
      <c r="G75" s="164"/>
    </row>
    <row r="76" spans="1:8">
      <c r="A76" s="85" t="s">
        <v>470</v>
      </c>
      <c r="B76" s="162">
        <f>B8+B42</f>
        <v>28992424.609999999</v>
      </c>
      <c r="C76" s="162">
        <f t="shared" ref="C76:G76" si="26">C8+C42</f>
        <v>102000</v>
      </c>
      <c r="D76" s="162">
        <f t="shared" si="26"/>
        <v>29094424.609999999</v>
      </c>
      <c r="E76" s="162">
        <f t="shared" si="26"/>
        <v>17564961.59</v>
      </c>
      <c r="F76" s="162">
        <f t="shared" si="26"/>
        <v>13907349.68</v>
      </c>
      <c r="G76" s="162">
        <f t="shared" si="26"/>
        <v>11529463.02</v>
      </c>
    </row>
    <row r="77" spans="1:8">
      <c r="A77" s="72"/>
      <c r="B77" s="165"/>
      <c r="C77" s="165"/>
      <c r="D77" s="165"/>
      <c r="E77" s="165"/>
      <c r="F77" s="165"/>
      <c r="G77" s="165"/>
      <c r="H77" s="14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Hoja1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dcterms:created xsi:type="dcterms:W3CDTF">2017-01-11T17:17:46Z</dcterms:created>
  <dcterms:modified xsi:type="dcterms:W3CDTF">2021-10-06T03:05:22Z</dcterms:modified>
</cp:coreProperties>
</file>