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ASEG entrega Cierres trimestrales\2023\4to Trim 2023\Formatos con error en SIRET\"/>
    </mc:Choice>
  </mc:AlternateContent>
  <bookViews>
    <workbookView xWindow="-120" yWindow="-120" windowWidth="29040" windowHeight="15720" tabRatio="790" activeTab="5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7" l="1"/>
  <c r="B56" i="8"/>
  <c r="C56" i="8"/>
  <c r="E56" i="8"/>
  <c r="F56" i="8"/>
  <c r="D56" i="8"/>
  <c r="E9" i="2" l="1"/>
  <c r="B60" i="2"/>
  <c r="B17" i="2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G56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59" i="6"/>
  <c r="C54" i="6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C60" i="2"/>
  <c r="C41" i="2"/>
  <c r="B41" i="2"/>
  <c r="C38" i="2"/>
  <c r="E84" i="7" l="1"/>
  <c r="G71" i="7"/>
  <c r="C9" i="7"/>
  <c r="G28" i="7"/>
  <c r="E101" i="8"/>
  <c r="F101" i="8"/>
  <c r="C9" i="9"/>
  <c r="E65" i="6"/>
  <c r="C65" i="6"/>
  <c r="C70" i="6" s="1"/>
  <c r="D41" i="6"/>
  <c r="G28" i="6"/>
  <c r="E79" i="2"/>
  <c r="F81" i="2"/>
  <c r="E47" i="2"/>
  <c r="E59" i="2" s="1"/>
  <c r="E81" i="2" s="1"/>
  <c r="K20" i="4"/>
  <c r="E20" i="4"/>
  <c r="I20" i="4"/>
  <c r="C43" i="9"/>
  <c r="B43" i="9"/>
  <c r="D9" i="9"/>
  <c r="E9" i="9"/>
  <c r="G9" i="9"/>
  <c r="B9" i="9"/>
  <c r="D43" i="9"/>
  <c r="E43" i="9"/>
  <c r="G43" i="9"/>
  <c r="B101" i="8"/>
  <c r="D101" i="8"/>
  <c r="C101" i="8"/>
  <c r="G101" i="8"/>
  <c r="G123" i="7"/>
  <c r="B84" i="7"/>
  <c r="C84" i="7"/>
  <c r="C159" i="7" s="1"/>
  <c r="G18" i="7"/>
  <c r="G38" i="7"/>
  <c r="G75" i="7"/>
  <c r="G93" i="7"/>
  <c r="G133" i="7"/>
  <c r="G150" i="7"/>
  <c r="B9" i="7"/>
  <c r="D84" i="7"/>
  <c r="E9" i="7"/>
  <c r="F84" i="7"/>
  <c r="G58" i="7"/>
  <c r="G113" i="7"/>
  <c r="G137" i="7"/>
  <c r="B41" i="6"/>
  <c r="B65" i="6"/>
  <c r="G54" i="6"/>
  <c r="D65" i="6"/>
  <c r="E41" i="6"/>
  <c r="B44" i="5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F159" i="7" s="1"/>
  <c r="D9" i="7"/>
  <c r="F70" i="6"/>
  <c r="G45" i="6"/>
  <c r="G65" i="6" s="1"/>
  <c r="G16" i="6"/>
  <c r="G37" i="6"/>
  <c r="E159" i="7" l="1"/>
  <c r="B159" i="7"/>
  <c r="G9" i="7"/>
  <c r="E77" i="9"/>
  <c r="G77" i="9"/>
  <c r="D77" i="9"/>
  <c r="C77" i="9"/>
  <c r="E70" i="6"/>
  <c r="B70" i="6"/>
  <c r="D70" i="6"/>
  <c r="G41" i="6"/>
  <c r="G42" i="6" s="1"/>
  <c r="B11" i="5"/>
  <c r="B8" i="5" s="1"/>
  <c r="B21" i="5" s="1"/>
  <c r="B23" i="5" s="1"/>
  <c r="B25" i="5" s="1"/>
  <c r="B33" i="5" s="1"/>
  <c r="B77" i="9"/>
  <c r="F77" i="9"/>
  <c r="D159" i="7"/>
  <c r="G84" i="7"/>
  <c r="G159" i="7" l="1"/>
  <c r="G70" i="6"/>
  <c r="B38" i="2"/>
  <c r="C31" i="2"/>
  <c r="B31" i="2"/>
  <c r="C25" i="2"/>
  <c r="B25" i="2"/>
  <c r="C17" i="2"/>
  <c r="C9" i="2"/>
  <c r="B9" i="2"/>
  <c r="B47" i="2" s="1"/>
  <c r="C47" i="2" l="1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<sst xmlns="http://schemas.openxmlformats.org/spreadsheetml/2006/main" count="892" uniqueCount="604">
  <si>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</si>
  <si>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</si>
  <si>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</si>
  <si>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</si>
  <si>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</si>
  <si>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</si>
  <si>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</si>
  <si>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</si>
  <si>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</si>
  <si>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</si>
  <si>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</si>
  <si>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</si>
  <si>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</si>
  <si>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</si>
  <si>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</si>
  <si>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</si>
  <si>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</si>
  <si>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</si>
  <si>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</si>
  <si>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</si>
  <si>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</si>
  <si>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</si>
  <si>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</si>
  <si>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</si>
  <si>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</si>
  <si>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</si>
  <si>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</si>
  <si>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</si>
  <si>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</si>
  <si>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</si>
  <si>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</si>
  <si>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</si>
  <si>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</si>
  <si>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</si>
  <si>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</si>
  <si>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</si>
  <si>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</si>
  <si>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</si>
  <si>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</si>
  <si>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</si>
  <si>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</si>
  <si>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</si>
  <si>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</si>
  <si>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</si>
  <si>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</si>
  <si>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</si>
  <si>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</si>
  <si>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</si>
  <si>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</si>
  <si>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</si>
  <si>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</si>
  <si>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</si>
  <si>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</si>
  <si>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</si>
  <si>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</si>
  <si>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</si>
  <si>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</si>
  <si>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</si>
  <si>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</si>
  <si>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</si>
  <si>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</si>
  <si>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</si>
  <si>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</si>
  <si>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</si>
  <si>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</si>
  <si>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</si>
  <si>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</si>
  <si>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</si>
  <si>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</si>
  <si>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</si>
  <si>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</si>
  <si>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</si>
  <si>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</si>
  <si>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</si>
  <si>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</si>
  <si>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</si>
  <si>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</si>
  <si>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</si>
  <si>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</si>
  <si>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</si>
  <si>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</si>
  <si>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</si>
  <si>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</si>
  <si>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</si>
  <si>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</si>
  <si>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</si>
  <si>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</si>
  <si>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</si>
  <si>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</si>
  <si>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</si>
  <si>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</si>
  <si>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</si>
  <si>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</si>
  <si>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</si>
  <si>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</si>
  <si>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</si>
  <si>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</si>
  <si>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</si>
  <si>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</si>
  <si>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</si>
  <si>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</si>
  <si>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</si>
  <si>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</si>
  <si>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</si>
  <si>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</si>
  <si>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</si>
  <si>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</si>
  <si>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</si>
  <si>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</si>
  <si>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</si>
  <si>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</si>
  <si>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</si>
  <si>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</si>
  <si>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</si>
  <si>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</si>
  <si>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</si>
  <si>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</si>
  <si>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</si>
  <si>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</si>
  <si>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</si>
  <si>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</si>
  <si>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</si>
  <si>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</si>
  <si>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</si>
  <si>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</si>
  <si>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</si>
  <si>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</si>
  <si>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</si>
  <si>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</si>
  <si>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</si>
  <si>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</si>
  <si>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</si>
  <si>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</si>
  <si>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</si>
  <si>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</si>
  <si>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</si>
  <si>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</si>
  <si>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</si>
  <si>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</si>
  <si>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</si>
  <si>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</si>
  <si>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</si>
  <si>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</si>
  <si>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</si>
  <si>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</si>
  <si>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</si>
  <si>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</si>
  <si>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</si>
  <si>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</si>
  <si>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</si>
  <si>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</si>
  <si>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</si>
  <si>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</si>
  <si>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</si>
  <si>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</si>
  <si>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</si>
  <si>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</si>
  <si>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</si>
  <si>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</si>
  <si>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</si>
  <si>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</si>
  <si>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</si>
  <si>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</si>
  <si>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</si>
  <si>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</si>
  <si>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</si>
  <si>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</si>
  <si>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</si>
  <si>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</si>
  <si>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</si>
  <si>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</si>
  <si>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</si>
  <si>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</si>
  <si>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</si>
  <si>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</si>
  <si>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</si>
  <si>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</si>
  <si>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</si>
  <si>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</si>
  <si>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</si>
  <si>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</si>
  <si>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</si>
  <si>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</si>
  <si>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</si>
  <si>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</si>
  <si>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</si>
  <si>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</si>
  <si>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</si>
  <si>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</si>
  <si>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</si>
  <si>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</si>
  <si>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</si>
  <si>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</si>
  <si>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</si>
  <si>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</si>
  <si>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</si>
  <si>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</si>
  <si>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</si>
  <si>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</si>
  <si>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</si>
  <si>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</si>
  <si>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</si>
  <si>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</si>
  <si>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</si>
  <si>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</si>
  <si>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</si>
  <si>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</si>
  <si>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</si>
  <si>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</si>
  <si>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</si>
  <si>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</si>
  <si>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</si>
  <si>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</si>
  <si>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</si>
  <si>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</si>
  <si>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</si>
  <si>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</si>
  <si>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</si>
  <si>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</si>
  <si>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</si>
  <si>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</si>
  <si>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</si>
  <si>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</si>
  <si>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</si>
  <si>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</si>
  <si>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</si>
  <si>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</si>
  <si>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</si>
  <si>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</si>
  <si>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</si>
  <si>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</si>
  <si>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</si>
  <si>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</si>
  <si>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</si>
  <si>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</si>
  <si>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</si>
  <si>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</si>
  <si>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</si>
  <si>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</si>
  <si>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</si>
  <si>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</si>
  <si>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</si>
  <si>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</si>
  <si>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</si>
  <si>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</si>
  <si>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</si>
  <si>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</si>
  <si>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</si>
  <si>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</si>
  <si>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</si>
  <si>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</si>
  <si>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</si>
  <si>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</si>
  <si>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</si>
  <si>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</si>
  <si>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</si>
  <si>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</si>
  <si>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</si>
  <si>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</si>
  <si>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</si>
  <si>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</si>
  <si>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</si>
  <si>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</si>
  <si>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</si>
  <si>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</si>
  <si>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</si>
  <si>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</si>
  <si>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</si>
  <si>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</si>
  <si>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</si>
  <si>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</si>
  <si>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</si>
  <si>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</si>
  <si>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</si>
  <si>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</si>
  <si>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</si>
  <si>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</si>
  <si>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</si>
  <si>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</si>
  <si>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</si>
  <si>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</si>
  <si>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</si>
  <si>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</si>
  <si>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</si>
  <si>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</si>
  <si>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</si>
  <si>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</si>
  <si>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</si>
  <si>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</si>
  <si>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</si>
  <si>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</si>
  <si>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</si>
  <si>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</si>
  <si>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</si>
  <si>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</si>
  <si>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</si>
  <si>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</si>
  <si>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</si>
  <si>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</si>
  <si>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</si>
  <si>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</si>
  <si>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</si>
  <si>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</si>
  <si>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</si>
  <si>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</si>
  <si>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</si>
  <si>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</si>
  <si>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</si>
  <si>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</si>
  <si>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</si>
  <si>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</si>
  <si>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</si>
  <si>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</si>
  <si>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</si>
  <si>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</si>
  <si>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</si>
  <si>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</si>
  <si>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</si>
  <si>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</si>
  <si>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</si>
  <si>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</si>
  <si>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</si>
  <si>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</si>
  <si>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</si>
  <si>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</si>
  <si>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</si>
  <si>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</si>
  <si>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</si>
  <si>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</si>
  <si>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</si>
  <si>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</si>
  <si>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</si>
  <si>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</si>
  <si>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</si>
  <si>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</si>
  <si>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</si>
  <si>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</si>
  <si>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</si>
  <si>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</si>
  <si>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</si>
  <si>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</si>
  <si>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</si>
  <si>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</si>
  <si>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</si>
  <si>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</si>
  <si>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</si>
  <si>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</si>
  <si>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</si>
  <si>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</si>
  <si>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</si>
  <si>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</si>
  <si>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</si>
  <si>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</si>
  <si>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</si>
  <si>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</si>
  <si>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</si>
  <si>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</si>
  <si>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</si>
  <si>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</si>
  <si>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</si>
  <si>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</si>
  <si>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</si>
  <si>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</si>
  <si>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</si>
  <si>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</si>
  <si>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</si>
  <si>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</si>
  <si>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</si>
  <si>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</si>
  <si>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</si>
  <si>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</si>
  <si>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</si>
  <si>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</si>
  <si>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</si>
  <si>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</si>
  <si>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</si>
  <si>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</si>
  <si>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</si>
  <si>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</si>
  <si>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</si>
  <si>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</si>
  <si>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</si>
  <si>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</si>
  <si>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</si>
  <si>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</si>
  <si>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</si>
  <si>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</si>
  <si>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</si>
  <si>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</si>
  <si>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</si>
  <si>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</si>
  <si>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</si>
  <si>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</si>
  <si>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</si>
  <si>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</si>
  <si>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</si>
  <si>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</si>
  <si>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</si>
  <si>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</si>
  <si>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</si>
  <si>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</si>
  <si>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</si>
  <si>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</si>
  <si>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</si>
  <si>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</si>
  <si>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</si>
  <si>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</si>
  <si>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</si>
  <si>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</si>
  <si>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</si>
  <si>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</si>
  <si>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</si>
  <si>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</si>
  <si>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</si>
  <si>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</si>
  <si>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</si>
  <si>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</si>
  <si>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</si>
  <si>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</si>
  <si>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</si>
  <si>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</si>
  <si>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</si>
  <si>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</si>
  <si>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</si>
  <si>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</si>
  <si>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</si>
  <si>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</si>
  <si>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</si>
  <si>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</si>
  <si>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</si>
  <si>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</si>
  <si>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</si>
  <si>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</si>
  <si>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</si>
  <si>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</si>
  <si>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</si>
  <si>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</si>
  <si>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</si>
  <si>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</si>
  <si>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</si>
  <si>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</si>
  <si>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</si>
  <si>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</si>
  <si>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</si>
  <si>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</si>
  <si>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</si>
  <si>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</si>
  <si>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</si>
  <si>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</si>
  <si>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</si>
  <si>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</si>
  <si>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</si>
  <si>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</si>
  <si>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</si>
  <si>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</si>
  <si>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</si>
  <si>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</si>
  <si>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</si>
  <si>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</si>
  <si>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</si>
  <si>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</si>
  <si>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</si>
  <si>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</si>
  <si>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</si>
  <si>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</si>
  <si>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</si>
  <si>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</si>
  <si>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</si>
  <si>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</si>
  <si>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</si>
  <si>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</si>
  <si>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</si>
  <si>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</si>
  <si>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</si>
  <si>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</si>
  <si>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</si>
  <si>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</si>
  <si>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</si>
  <si>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</si>
  <si>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</si>
  <si>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</si>
  <si>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</si>
  <si>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</si>
  <si>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</si>
  <si>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</si>
  <si>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</si>
  <si>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</si>
  <si>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</si>
  <si>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</si>
  <si>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</si>
  <si>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</si>
  <si>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</si>
  <si>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</si>
  <si>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</si>
  <si>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</si>
  <si>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</si>
  <si>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</si>
  <si>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</si>
  <si>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</si>
  <si>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</si>
  <si>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</si>
  <si>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</si>
  <si>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</si>
  <si>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</si>
  <si>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</si>
  <si>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</si>
  <si>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</si>
  <si>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</si>
  <si>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</si>
  <si>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</si>
  <si>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</si>
  <si>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</si>
  <si>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</si>
  <si>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</si>
  <si>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</si>
  <si>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</si>
  <si>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</si>
  <si>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</si>
  <si>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</si>
  <si>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</si>
  <si>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</si>
  <si>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</si>
  <si>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</si>
  <si>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</si>
  <si>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</si>
  <si>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</si>
  <si>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</si>
  <si>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</si>
  <si>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</si>
  <si>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</si>
  <si>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</si>
  <si>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</si>
  <si>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</si>
  <si>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</si>
  <si>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</si>
  <si>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</si>
  <si>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</si>
  <si>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</si>
  <si>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</si>
  <si>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</si>
  <si>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</si>
  <si>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</si>
  <si>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</si>
  <si>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</si>
  <si>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</si>
  <si>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</si>
  <si>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</si>
  <si>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</si>
  <si>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</si>
  <si>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</si>
  <si>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</si>
  <si>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</si>
  <si>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</si>
  <si>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2022 y al 31 de Diciembre de 2023 (b)</t>
  </si>
  <si>
    <t>Del 1 de Enero al 31 de Diciembre de 2023 (b)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</si>
  <si>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</si>
  <si>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</si>
  <si>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– l)</t>
  </si>
  <si>
    <t>31111M120010000 H. AYUNTAMIENTO</t>
  </si>
  <si>
    <t>31111M120020100 SECRETARIA PARTICULAR</t>
  </si>
  <si>
    <t>31111M120020200 JEFATURA DE GABINETE</t>
  </si>
  <si>
    <t>31111M120020300 DESARROLLO INSTITUCIONAL</t>
  </si>
  <si>
    <t>31111M120020400 PLAN Y VINC</t>
  </si>
  <si>
    <t>31111M120020500 COORD DE COM SOCIAL</t>
  </si>
  <si>
    <t>31111M120020600 GIRAS Y EVENTOS</t>
  </si>
  <si>
    <t>31111M120040000 SEC DEL AYUNTAMIENTO</t>
  </si>
  <si>
    <t>31111M120040100 JURIDICO</t>
  </si>
  <si>
    <t>31111M120040200 ARCHIVO GENERAL</t>
  </si>
  <si>
    <t>31111M120040300 PROTECCION CIVIL</t>
  </si>
  <si>
    <t>31111M120040400 DERECHOS HUMANOS</t>
  </si>
  <si>
    <t>31111M120050000 DES SOCIAL Y HUMANO</t>
  </si>
  <si>
    <t>31111M120050100 DES SOCIAL URBANO</t>
  </si>
  <si>
    <t>31111M120050200 DES RURAL Y AGROALIM</t>
  </si>
  <si>
    <t>31111M120060000 TESORERIA MUNICIPAL</t>
  </si>
  <si>
    <t>31111M120060100 INGRESOS</t>
  </si>
  <si>
    <t>31111M120060200 FISCALIZACION</t>
  </si>
  <si>
    <t>31111M120060300 RECURSOS HUMANOS</t>
  </si>
  <si>
    <t>31111M120060400 EGRESOS</t>
  </si>
  <si>
    <t>31111M120060500 CATASTRO</t>
  </si>
  <si>
    <t>31111M120070100 SEGURIDAD PUBLICA</t>
  </si>
  <si>
    <t>31111M120070200 TRANSITO Y VIALIDAD</t>
  </si>
  <si>
    <t>31111M120080000 OFICIALIA MAYOR</t>
  </si>
  <si>
    <t>31111M120100000 DES ECONOM Y SUSTENTABLE</t>
  </si>
  <si>
    <t>31111M120110000 EDUCACION Y CULTURA</t>
  </si>
  <si>
    <t>31111M120110100 CASA DE LA CULTURA</t>
  </si>
  <si>
    <t>31111M120200000 INF Y CONECTIVIDAD</t>
  </si>
  <si>
    <t>31111M120210000 TURISMO, PAT HIST Y CULTURAL</t>
  </si>
  <si>
    <t>31111M120230000 PROV SAL Y ECONOMICAS</t>
  </si>
  <si>
    <t>31111M120270000 CONTRALORIA MUNICIP</t>
  </si>
  <si>
    <t>31111M120290000 EROGACIONES NO SECTO</t>
  </si>
  <si>
    <t>31111M120320000 DES URBA Y ORDEN ECO</t>
  </si>
  <si>
    <t>31111M120330000 DIR INTEGRAL DE ATENCION A LA MUJER</t>
  </si>
  <si>
    <t>31111M120340000 UNID TRANSPARENCIA</t>
  </si>
  <si>
    <t>31111M120350000 DR GRAL DE SERVICIOS MUNICIPALES</t>
  </si>
  <si>
    <t>31111M120350100 RASTRO MUNICIPAL</t>
  </si>
  <si>
    <t>31111M120350200 ALUMBRADO PUBLICO</t>
  </si>
  <si>
    <t>31111M120350300 PANTEON MUNICIPAL</t>
  </si>
  <si>
    <t>31111M120350400 CENTRO ANTIRRABICO</t>
  </si>
  <si>
    <t>31111M120360000 PROTECCION AL AMBIEN</t>
  </si>
  <si>
    <t>31111M120370000 MAQUINARIA</t>
  </si>
  <si>
    <t>31111M120380000 MANTENIMIENTO URBANO</t>
  </si>
  <si>
    <t>31111M120900100 DIF MUNICIPAL</t>
  </si>
  <si>
    <t>31111M120900200 COMISION MUNICIPAL DEL DEPORTE</t>
  </si>
  <si>
    <t>Municipio Dolores Hidalgo CIN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</si>
</sst>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#,##0.00_ ;\-#,##0.00\ "/>
    <numFmt numFmtId="169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0" borderId="0"/>
    <xf numFmtId="0" fontId="20" fillId="0" borderId="0"/>
  </cellStyleXfs>
  <cellXfs count="310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5" applyNumberFormat="1" applyFont="1" applyFill="1" applyBorder="1" applyAlignment="1" applyProtection="1">
      <alignment horizontal="right" vertical="center"/>
      <protection locked="0"/>
    </xf>
    <xf numFmtId="4" fontId="1" fillId="0" borderId="14" xfId="6" applyNumberFormat="1" applyFont="1" applyFill="1" applyBorder="1" applyAlignment="1" applyProtection="1">
      <alignment horizontal="right" vertical="center"/>
      <protection locked="0"/>
    </xf>
    <xf numFmtId="165" fontId="2" fillId="0" borderId="14" xfId="6" applyNumberFormat="1" applyFont="1" applyFill="1" applyBorder="1" applyAlignment="1" applyProtection="1">
      <alignment horizontal="right" vertical="center"/>
      <protection locked="0"/>
    </xf>
    <xf numFmtId="4" fontId="1" fillId="0" borderId="14" xfId="6" applyNumberFormat="1" applyFont="1" applyFill="1" applyBorder="1" applyProtection="1">
      <protection locked="0"/>
    </xf>
    <xf numFmtId="4" fontId="1" fillId="0" borderId="14" xfId="6" applyNumberFormat="1" applyFont="1" applyFill="1" applyBorder="1" applyAlignment="1" applyProtection="1">
      <alignment vertical="center"/>
      <protection locked="0"/>
    </xf>
    <xf numFmtId="4" fontId="0" fillId="0" borderId="14" xfId="6" applyNumberFormat="1" applyFont="1" applyFill="1" applyBorder="1" applyAlignment="1" applyProtection="1">
      <alignment vertical="center"/>
      <protection locked="0"/>
    </xf>
    <xf numFmtId="4" fontId="1" fillId="0" borderId="14" xfId="7" applyNumberFormat="1" applyFont="1" applyFill="1" applyBorder="1" applyAlignment="1" applyProtection="1">
      <alignment vertical="center"/>
      <protection locked="0"/>
    </xf>
    <xf numFmtId="4" fontId="1" fillId="0" borderId="14" xfId="7" applyNumberFormat="1" applyFont="1" applyFill="1" applyBorder="1" applyAlignment="1" applyProtection="1">
      <alignment vertical="center"/>
      <protection locked="0"/>
    </xf>
    <xf numFmtId="4" fontId="0" fillId="0" borderId="14" xfId="7" applyNumberFormat="1" applyFont="1" applyFill="1" applyBorder="1" applyAlignment="1" applyProtection="1">
      <alignment vertical="center"/>
      <protection locked="0"/>
    </xf>
    <xf numFmtId="4" fontId="1" fillId="0" borderId="14" xfId="7" applyNumberFormat="1" applyFont="1" applyFill="1" applyBorder="1" applyAlignment="1" applyProtection="1">
      <alignment vertical="center"/>
      <protection locked="0"/>
    </xf>
    <xf numFmtId="4" fontId="0" fillId="0" borderId="14" xfId="7" applyNumberFormat="1" applyFont="1" applyFill="1" applyBorder="1" applyAlignment="1" applyProtection="1">
      <alignment vertical="center"/>
      <protection locked="0"/>
    </xf>
    <xf numFmtId="4" fontId="1" fillId="0" borderId="14" xfId="7" applyNumberFormat="1" applyFont="1" applyFill="1" applyBorder="1" applyAlignment="1" applyProtection="1">
      <alignment vertical="center"/>
      <protection locked="0"/>
    </xf>
    <xf numFmtId="4" fontId="1" fillId="0" borderId="14" xfId="7" applyNumberFormat="1" applyFont="1" applyFill="1" applyBorder="1" applyAlignment="1" applyProtection="1">
      <alignment vertical="center"/>
      <protection locked="0"/>
    </xf>
    <xf numFmtId="4" fontId="1" fillId="0" borderId="14" xfId="7" applyNumberFormat="1" applyFont="1" applyFill="1" applyBorder="1" applyAlignment="1" applyProtection="1">
      <alignment vertical="center"/>
      <protection locked="0"/>
    </xf>
    <xf numFmtId="4" fontId="1" fillId="0" borderId="14" xfId="7" applyNumberFormat="1" applyFont="1" applyFill="1" applyBorder="1" applyAlignment="1" applyProtection="1">
      <alignment vertical="center"/>
      <protection locked="0"/>
    </xf>
    <xf numFmtId="4" fontId="1" fillId="0" borderId="14" xfId="7" applyNumberFormat="1" applyFont="1" applyFill="1" applyBorder="1" applyAlignment="1" applyProtection="1">
      <alignment vertical="center"/>
      <protection locked="0"/>
    </xf>
    <xf numFmtId="4" fontId="1" fillId="0" borderId="14" xfId="7" applyNumberFormat="1" applyFont="1" applyFill="1" applyBorder="1" applyAlignment="1" applyProtection="1">
      <alignment vertical="center"/>
      <protection locked="0"/>
    </xf>
    <xf numFmtId="4" fontId="1" fillId="0" borderId="14" xfId="7" applyNumberFormat="1" applyFont="1" applyFill="1" applyBorder="1" applyAlignment="1" applyProtection="1">
      <alignment vertical="center"/>
      <protection locked="0"/>
    </xf>
    <xf numFmtId="4" fontId="1" fillId="0" borderId="14" xfId="7" applyNumberFormat="1" applyFont="1" applyFill="1" applyBorder="1" applyAlignment="1" applyProtection="1">
      <alignment vertical="center"/>
      <protection locked="0"/>
    </xf>
    <xf numFmtId="4" fontId="1" fillId="0" borderId="14" xfId="7" applyNumberFormat="1" applyFont="1" applyFill="1" applyBorder="1" applyAlignment="1" applyProtection="1">
      <alignment vertical="center"/>
      <protection locked="0"/>
    </xf>
    <xf numFmtId="4" fontId="1" fillId="0" borderId="14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0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165" fontId="1" fillId="0" borderId="8" xfId="7" applyNumberFormat="1" applyFont="1" applyFill="1" applyBorder="1" applyAlignment="1" applyProtection="1">
      <alignment vertical="center"/>
      <protection locked="0"/>
    </xf>
    <xf numFmtId="0" fontId="0" fillId="0" borderId="0" xfId="0"/>
    <xf numFmtId="165" fontId="1" fillId="0" borderId="8" xfId="7" applyNumberFormat="1" applyFont="1" applyFill="1" applyBorder="1" applyAlignment="1" applyProtection="1">
      <alignment vertical="center"/>
      <protection locked="0"/>
    </xf>
    <xf numFmtId="0" fontId="0" fillId="0" borderId="0" xfId="0"/>
    <xf numFmtId="165" fontId="1" fillId="0" borderId="14" xfId="7" applyNumberFormat="1" applyFont="1" applyFill="1" applyBorder="1" applyAlignment="1" applyProtection="1">
      <alignment vertical="center"/>
      <protection locked="0"/>
    </xf>
    <xf numFmtId="165" fontId="1" fillId="0" borderId="14" xfId="7" applyNumberFormat="1" applyFont="1" applyFill="1" applyBorder="1" applyAlignment="1" applyProtection="1">
      <alignment vertical="center"/>
      <protection locked="0"/>
    </xf>
    <xf numFmtId="165" fontId="0" fillId="0" borderId="14" xfId="7" applyNumberFormat="1" applyFont="1" applyFill="1" applyBorder="1" applyAlignment="1" applyProtection="1">
      <alignment vertical="center"/>
      <protection locked="0"/>
    </xf>
    <xf numFmtId="165" fontId="0" fillId="0" borderId="14" xfId="7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14" xfId="0" applyFont="1" applyFill="1" applyBorder="1" applyAlignment="1" applyProtection="1">
      <alignment horizontal="left" vertical="center" indent="6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5" fontId="1" fillId="0" borderId="14" xfId="7" applyNumberFormat="1" applyFont="1" applyFill="1" applyBorder="1" applyAlignment="1" applyProtection="1">
      <alignment vertical="center"/>
      <protection locked="0"/>
    </xf>
    <xf numFmtId="165" fontId="1" fillId="0" borderId="14" xfId="7" applyNumberFormat="1" applyFont="1" applyFill="1" applyBorder="1" applyAlignment="1" applyProtection="1">
      <alignment vertical="center"/>
      <protection locked="0"/>
    </xf>
    <xf numFmtId="165" fontId="0" fillId="0" borderId="14" xfId="7" applyNumberFormat="1" applyFont="1" applyFill="1" applyBorder="1" applyAlignment="1" applyProtection="1">
      <alignment vertical="center"/>
      <protection locked="0"/>
    </xf>
    <xf numFmtId="165" fontId="1" fillId="0" borderId="14" xfId="7" applyNumberFormat="1" applyFont="1" applyFill="1" applyBorder="1" applyAlignment="1" applyProtection="1">
      <alignment vertical="center"/>
      <protection locked="0"/>
    </xf>
    <xf numFmtId="165" fontId="0" fillId="0" borderId="14" xfId="7" applyNumberFormat="1" applyFont="1" applyFill="1" applyBorder="1" applyAlignment="1" applyProtection="1">
      <alignment vertical="center"/>
      <protection locked="0"/>
    </xf>
    <xf numFmtId="165" fontId="0" fillId="3" borderId="14" xfId="7" applyNumberFormat="1" applyFont="1" applyFill="1" applyBorder="1" applyAlignment="1" applyProtection="1">
      <alignment vertical="center"/>
      <protection locked="0"/>
    </xf>
    <xf numFmtId="165" fontId="1" fillId="3" borderId="14" xfId="7" applyNumberFormat="1" applyFont="1" applyFill="1" applyBorder="1" applyAlignment="1" applyProtection="1">
      <alignment vertical="center"/>
      <protection locked="0"/>
    </xf>
    <xf numFmtId="165" fontId="0" fillId="3" borderId="14" xfId="7" applyNumberFormat="1" applyFont="1" applyFill="1" applyBorder="1" applyAlignment="1" applyProtection="1">
      <alignment vertical="center"/>
      <protection locked="0"/>
    </xf>
    <xf numFmtId="165" fontId="1" fillId="3" borderId="14" xfId="7" applyNumberFormat="1" applyFont="1" applyFill="1" applyBorder="1" applyAlignment="1" applyProtection="1">
      <alignment vertical="center"/>
      <protection locked="0"/>
    </xf>
    <xf numFmtId="165" fontId="0" fillId="3" borderId="14" xfId="7" applyNumberFormat="1" applyFont="1" applyFill="1" applyBorder="1" applyAlignment="1" applyProtection="1">
      <alignment vertical="center"/>
      <protection locked="0"/>
    </xf>
    <xf numFmtId="165" fontId="1" fillId="3" borderId="14" xfId="7" applyNumberFormat="1" applyFont="1" applyFill="1" applyBorder="1" applyAlignment="1" applyProtection="1">
      <alignment vertical="center"/>
      <protection locked="0"/>
    </xf>
    <xf numFmtId="165" fontId="0" fillId="3" borderId="14" xfId="7" applyNumberFormat="1" applyFont="1" applyFill="1" applyBorder="1" applyAlignment="1" applyProtection="1">
      <alignment vertical="center"/>
      <protection locked="0"/>
    </xf>
    <xf numFmtId="165" fontId="1" fillId="3" borderId="14" xfId="7" applyNumberFormat="1" applyFont="1" applyFill="1" applyBorder="1" applyAlignment="1" applyProtection="1">
      <alignment vertical="center"/>
      <protection locked="0"/>
    </xf>
    <xf numFmtId="165" fontId="0" fillId="3" borderId="14" xfId="7" applyNumberFormat="1" applyFont="1" applyFill="1" applyBorder="1" applyAlignment="1" applyProtection="1">
      <alignment vertical="center"/>
      <protection locked="0"/>
    </xf>
    <xf numFmtId="165" fontId="1" fillId="3" borderId="14" xfId="7" applyNumberFormat="1" applyFont="1" applyFill="1" applyBorder="1" applyAlignment="1" applyProtection="1">
      <alignment vertical="center"/>
      <protection locked="0"/>
    </xf>
    <xf numFmtId="165" fontId="0" fillId="3" borderId="14" xfId="7" applyNumberFormat="1" applyFont="1" applyFill="1" applyBorder="1" applyAlignment="1" applyProtection="1">
      <alignment vertical="center"/>
      <protection locked="0"/>
    </xf>
    <xf numFmtId="165" fontId="1" fillId="3" borderId="14" xfId="7" applyNumberFormat="1" applyFont="1" applyFill="1" applyBorder="1" applyAlignment="1" applyProtection="1">
      <alignment vertical="center"/>
      <protection locked="0"/>
    </xf>
    <xf numFmtId="165" fontId="0" fillId="3" borderId="14" xfId="7" applyNumberFormat="1" applyFont="1" applyFill="1" applyBorder="1" applyAlignment="1" applyProtection="1">
      <alignment vertical="center"/>
      <protection locked="0"/>
    </xf>
    <xf numFmtId="165" fontId="1" fillId="3" borderId="14" xfId="7" applyNumberFormat="1" applyFont="1" applyFill="1" applyBorder="1" applyAlignment="1" applyProtection="1">
      <alignment vertical="center"/>
      <protection locked="0"/>
    </xf>
    <xf numFmtId="165" fontId="0" fillId="3" borderId="14" xfId="7" applyNumberFormat="1" applyFont="1" applyFill="1" applyBorder="1" applyAlignment="1" applyProtection="1">
      <alignment vertical="center"/>
      <protection locked="0"/>
    </xf>
    <xf numFmtId="165" fontId="1" fillId="3" borderId="14" xfId="7" applyNumberFormat="1" applyFont="1" applyFill="1" applyBorder="1" applyAlignment="1" applyProtection="1">
      <alignment vertical="center"/>
      <protection locked="0"/>
    </xf>
    <xf numFmtId="165" fontId="0" fillId="3" borderId="14" xfId="7" applyNumberFormat="1" applyFont="1" applyFill="1" applyBorder="1" applyAlignment="1" applyProtection="1">
      <alignment vertical="center"/>
      <protection locked="0"/>
    </xf>
    <xf numFmtId="165" fontId="1" fillId="3" borderId="14" xfId="7" applyNumberFormat="1" applyFont="1" applyFill="1" applyBorder="1" applyAlignment="1" applyProtection="1">
      <alignment vertical="center"/>
      <protection locked="0"/>
    </xf>
    <xf numFmtId="165" fontId="0" fillId="3" borderId="14" xfId="7" applyNumberFormat="1" applyFont="1" applyFill="1" applyBorder="1" applyAlignment="1" applyProtection="1">
      <alignment vertical="center"/>
      <protection locked="0"/>
    </xf>
    <xf numFmtId="165" fontId="1" fillId="3" borderId="14" xfId="7" applyNumberFormat="1" applyFont="1" applyFill="1" applyBorder="1" applyAlignment="1" applyProtection="1">
      <alignment vertical="center"/>
      <protection locked="0"/>
    </xf>
    <xf numFmtId="165" fontId="0" fillId="3" borderId="14" xfId="7" applyNumberFormat="1" applyFont="1" applyFill="1" applyBorder="1" applyAlignment="1" applyProtection="1">
      <alignment vertical="center"/>
      <protection locked="0"/>
    </xf>
    <xf numFmtId="165" fontId="1" fillId="3" borderId="14" xfId="7" applyNumberFormat="1" applyFont="1" applyFill="1" applyBorder="1" applyAlignment="1" applyProtection="1">
      <alignment vertical="center"/>
      <protection locked="0"/>
    </xf>
    <xf numFmtId="165" fontId="0" fillId="3" borderId="14" xfId="7" applyNumberFormat="1" applyFont="1" applyFill="1" applyBorder="1" applyAlignment="1" applyProtection="1">
      <alignment vertical="center"/>
      <protection locked="0"/>
    </xf>
    <xf numFmtId="165" fontId="1" fillId="3" borderId="14" xfId="7" applyNumberFormat="1" applyFont="1" applyFill="1" applyBorder="1" applyAlignment="1" applyProtection="1">
      <alignment vertical="center"/>
      <protection locked="0"/>
    </xf>
    <xf numFmtId="165" fontId="0" fillId="3" borderId="14" xfId="7" applyNumberFormat="1" applyFont="1" applyFill="1" applyBorder="1" applyAlignment="1" applyProtection="1">
      <alignment vertical="center"/>
      <protection locked="0"/>
    </xf>
    <xf numFmtId="165" fontId="1" fillId="3" borderId="14" xfId="7" applyNumberFormat="1" applyFont="1" applyFill="1" applyBorder="1" applyAlignment="1" applyProtection="1">
      <alignment vertical="center"/>
      <protection locked="0"/>
    </xf>
    <xf numFmtId="165" fontId="0" fillId="3" borderId="14" xfId="7" applyNumberFormat="1" applyFont="1" applyFill="1" applyBorder="1" applyAlignment="1" applyProtection="1">
      <alignment vertical="center"/>
      <protection locked="0"/>
    </xf>
    <xf numFmtId="165" fontId="1" fillId="3" borderId="14" xfId="7" applyNumberFormat="1" applyFont="1" applyFill="1" applyBorder="1" applyAlignment="1" applyProtection="1">
      <alignment vertical="center"/>
      <protection locked="0"/>
    </xf>
    <xf numFmtId="165" fontId="0" fillId="3" borderId="14" xfId="7" applyNumberFormat="1" applyFont="1" applyFill="1" applyBorder="1" applyAlignment="1" applyProtection="1">
      <alignment vertical="center"/>
      <protection locked="0"/>
    </xf>
    <xf numFmtId="165" fontId="1" fillId="3" borderId="14" xfId="7" applyNumberFormat="1" applyFont="1" applyFill="1" applyBorder="1" applyAlignment="1" applyProtection="1">
      <alignment vertical="center"/>
      <protection locked="0"/>
    </xf>
    <xf numFmtId="165" fontId="0" fillId="3" borderId="14" xfId="7" applyNumberFormat="1" applyFont="1" applyFill="1" applyBorder="1" applyAlignment="1" applyProtection="1">
      <alignment vertical="center"/>
      <protection locked="0"/>
    </xf>
    <xf numFmtId="165" fontId="1" fillId="3" borderId="14" xfId="7" applyNumberFormat="1" applyFont="1" applyFill="1" applyBorder="1" applyAlignment="1" applyProtection="1">
      <alignment vertical="center"/>
      <protection locked="0"/>
    </xf>
    <xf numFmtId="165" fontId="0" fillId="3" borderId="14" xfId="7" applyNumberFormat="1" applyFont="1" applyFill="1" applyBorder="1" applyAlignment="1" applyProtection="1">
      <alignment vertical="center"/>
      <protection locked="0"/>
    </xf>
    <xf numFmtId="165" fontId="1" fillId="3" borderId="14" xfId="7" applyNumberFormat="1" applyFont="1" applyFill="1" applyBorder="1" applyAlignment="1" applyProtection="1">
      <alignment vertical="center"/>
      <protection locked="0"/>
    </xf>
  </cellXfs>
  <cellStyles count="10">
    <cellStyle name="Millares" xfId="1" builtinId="3"/>
    <cellStyle name="Millares 2" xfId="7"/>
    <cellStyle name="Millares 2 2" xfId="6"/>
    <cellStyle name="Millares 5" xfId="5"/>
    <cellStyle name="Millares 6" xfId="4"/>
    <cellStyle name="Normal" xfId="0" builtinId="0"/>
    <cellStyle name="Normal 2" xfId="3"/>
    <cellStyle name="Normal 2 2" xfId="2"/>
    <cellStyle name="Normal 2 3" xfId="9"/>
    <cellStyle name="Normal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-my.sharepoint.com/personal/acorona_aseg_gob_mx/Documents/Documents/ASEG/4_Guia_Cuenta_Publica/2023_IFN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zoomScale="70" zoomScaleNormal="70" workbookViewId="0">
      <selection activeCell="A3" sqref="A3"/>
    </sheetView>
  </sheetViews>
  <sheetFormatPr baseColWidth="10" defaultColWidth="11" defaultRowHeight="15" x14ac:dyDescent="0.25"/>
  <cols>
    <col min="1" max="1" width="96.42578125" customWidth="1"/>
    <col min="2" max="2" width="23.140625" customWidth="1"/>
    <col min="3" max="3" width="21.85546875" customWidth="1"/>
    <col min="4" max="4" width="98.7109375" bestFit="1" customWidth="1"/>
    <col min="5" max="5" width="22.7109375" customWidth="1"/>
    <col min="6" max="6" width="22.28515625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4" t="s">
        <v>603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553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f>SUM(B10:B16)</f>
        <v>175549711.11000001</v>
      </c>
      <c r="C9" s="49">
        <f>SUM(C10:C16)</f>
        <v>143645203.72</v>
      </c>
      <c r="D9" s="48" t="s">
        <v>12</v>
      </c>
      <c r="E9" s="49">
        <f>SUM(E10:E18)</f>
        <v>27468727.59</v>
      </c>
      <c r="F9" s="49">
        <f>SUM(F10:F18)</f>
        <v>34632523.300000004</v>
      </c>
    </row>
    <row r="10" spans="1:6" x14ac:dyDescent="0.25">
      <c r="A10" s="50" t="s">
        <v>13</v>
      </c>
      <c r="B10" s="177">
        <v>0</v>
      </c>
      <c r="C10" s="49">
        <v>0</v>
      </c>
      <c r="D10" s="50" t="s">
        <v>14</v>
      </c>
      <c r="E10" s="179">
        <v>-4008859.21</v>
      </c>
      <c r="F10" s="178">
        <v>-4017733.21</v>
      </c>
    </row>
    <row r="11" spans="1:6" x14ac:dyDescent="0.25">
      <c r="A11" s="50" t="s">
        <v>15</v>
      </c>
      <c r="B11" s="177">
        <v>150040873.13</v>
      </c>
      <c r="C11" s="178">
        <v>142401353.43000001</v>
      </c>
      <c r="D11" s="50" t="s">
        <v>16</v>
      </c>
      <c r="E11" s="179">
        <v>5762794.5300000003</v>
      </c>
      <c r="F11" s="178">
        <v>11855250.529999999</v>
      </c>
    </row>
    <row r="12" spans="1:6" x14ac:dyDescent="0.25">
      <c r="A12" s="50" t="s">
        <v>17</v>
      </c>
      <c r="B12" s="177">
        <v>0</v>
      </c>
      <c r="C12" s="49">
        <v>0</v>
      </c>
      <c r="D12" s="50" t="s">
        <v>18</v>
      </c>
      <c r="E12" s="179">
        <v>11465927.16</v>
      </c>
      <c r="F12" s="178">
        <v>9972637.5500000007</v>
      </c>
    </row>
    <row r="13" spans="1:6" x14ac:dyDescent="0.25">
      <c r="A13" s="50" t="s">
        <v>19</v>
      </c>
      <c r="B13" s="177">
        <v>24141831.960000001</v>
      </c>
      <c r="C13" s="49">
        <v>0</v>
      </c>
      <c r="D13" s="50" t="s">
        <v>20</v>
      </c>
      <c r="E13" s="179">
        <v>0.01</v>
      </c>
      <c r="F13" s="178">
        <v>3037206.41</v>
      </c>
    </row>
    <row r="14" spans="1:6" x14ac:dyDescent="0.25">
      <c r="A14" s="50" t="s">
        <v>21</v>
      </c>
      <c r="B14" s="177">
        <v>0</v>
      </c>
      <c r="C14" s="49">
        <v>0</v>
      </c>
      <c r="D14" s="50" t="s">
        <v>22</v>
      </c>
      <c r="E14" s="179">
        <v>719680.53</v>
      </c>
      <c r="F14" s="178">
        <v>929680.53</v>
      </c>
    </row>
    <row r="15" spans="1:6" x14ac:dyDescent="0.25">
      <c r="A15" s="50" t="s">
        <v>23</v>
      </c>
      <c r="B15" s="177">
        <v>1367006.02</v>
      </c>
      <c r="C15" s="178">
        <v>1243850.29</v>
      </c>
      <c r="D15" s="50" t="s">
        <v>24</v>
      </c>
      <c r="E15" s="179">
        <v>0</v>
      </c>
      <c r="F15" s="178">
        <v>0</v>
      </c>
    </row>
    <row r="16" spans="1:6" x14ac:dyDescent="0.25">
      <c r="A16" s="50" t="s">
        <v>25</v>
      </c>
      <c r="B16" s="177">
        <v>0</v>
      </c>
      <c r="C16" s="49">
        <v>0</v>
      </c>
      <c r="D16" s="50" t="s">
        <v>26</v>
      </c>
      <c r="E16" s="179">
        <v>12417412.57</v>
      </c>
      <c r="F16" s="178">
        <v>11690291.82</v>
      </c>
    </row>
    <row r="17" spans="1:6" x14ac:dyDescent="0.25">
      <c r="A17" s="48" t="s">
        <v>27</v>
      </c>
      <c r="B17" s="49">
        <f>SUM(B18:B24)</f>
        <v>25748193.740000002</v>
      </c>
      <c r="C17" s="49">
        <f>SUM(C18:C24)</f>
        <v>15601598.91</v>
      </c>
      <c r="D17" s="50" t="s">
        <v>28</v>
      </c>
      <c r="E17" s="179">
        <v>0</v>
      </c>
      <c r="F17" s="178">
        <v>0</v>
      </c>
    </row>
    <row r="18" spans="1:6" x14ac:dyDescent="0.25">
      <c r="A18" s="50" t="s">
        <v>29</v>
      </c>
      <c r="B18" s="178">
        <v>0</v>
      </c>
      <c r="C18" s="49">
        <v>0</v>
      </c>
      <c r="D18" s="50" t="s">
        <v>30</v>
      </c>
      <c r="E18" s="179">
        <v>1111772</v>
      </c>
      <c r="F18" s="178">
        <v>1165189.67</v>
      </c>
    </row>
    <row r="19" spans="1:6" x14ac:dyDescent="0.25">
      <c r="A19" s="50" t="s">
        <v>31</v>
      </c>
      <c r="B19" s="178">
        <v>19738692.190000001</v>
      </c>
      <c r="C19" s="178">
        <v>8294264.21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33</v>
      </c>
      <c r="B20" s="178">
        <v>291555.83</v>
      </c>
      <c r="C20" s="178">
        <v>438754.01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178">
        <v>397135.85</v>
      </c>
      <c r="C21" s="178">
        <v>361498.22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178">
        <v>3423.28</v>
      </c>
      <c r="C22" s="178">
        <v>24423.279999999999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178">
        <v>0</v>
      </c>
      <c r="C23" s="178">
        <v>0</v>
      </c>
      <c r="D23" s="48" t="s">
        <v>40</v>
      </c>
      <c r="E23" s="49">
        <f>E24+E25</f>
        <v>13666664</v>
      </c>
      <c r="F23" s="49">
        <f>F24+F25</f>
        <v>0</v>
      </c>
    </row>
    <row r="24" spans="1:6" x14ac:dyDescent="0.25">
      <c r="A24" s="50" t="s">
        <v>41</v>
      </c>
      <c r="B24" s="178">
        <v>5317386.59</v>
      </c>
      <c r="C24" s="178">
        <v>6482659.1900000004</v>
      </c>
      <c r="D24" s="50" t="s">
        <v>42</v>
      </c>
      <c r="E24" s="179">
        <v>13666664</v>
      </c>
      <c r="F24" s="49">
        <v>0</v>
      </c>
    </row>
    <row r="25" spans="1:6" x14ac:dyDescent="0.25">
      <c r="A25" s="48" t="s">
        <v>43</v>
      </c>
      <c r="B25" s="49">
        <f>SUM(B26:B30)</f>
        <v>110495045.41</v>
      </c>
      <c r="C25" s="49">
        <f>SUM(C26:C30)</f>
        <v>33172467.560000002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177">
        <v>32043312.219999999</v>
      </c>
      <c r="C26" s="178">
        <v>6134228.6600000001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177">
        <v>2010070.67</v>
      </c>
      <c r="C27" s="178">
        <v>1995070.67</v>
      </c>
      <c r="D27" s="48" t="s">
        <v>48</v>
      </c>
      <c r="E27" s="49">
        <f>SUM(E28:E30)</f>
        <v>192137.35</v>
      </c>
      <c r="F27" s="49">
        <f>SUM(F28:F30)</f>
        <v>41192137.350000001</v>
      </c>
    </row>
    <row r="28" spans="1:6" x14ac:dyDescent="0.25">
      <c r="A28" s="50" t="s">
        <v>49</v>
      </c>
      <c r="B28" s="177">
        <v>0</v>
      </c>
      <c r="C28" s="178">
        <v>0</v>
      </c>
      <c r="D28" s="50" t="s">
        <v>50</v>
      </c>
      <c r="E28" s="178">
        <v>192137.35</v>
      </c>
      <c r="F28" s="178">
        <v>192137.35</v>
      </c>
    </row>
    <row r="29" spans="1:6" x14ac:dyDescent="0.25">
      <c r="A29" s="50" t="s">
        <v>51</v>
      </c>
      <c r="B29" s="177">
        <v>76441662.519999996</v>
      </c>
      <c r="C29" s="178">
        <v>25043168.23</v>
      </c>
      <c r="D29" s="50" t="s">
        <v>52</v>
      </c>
      <c r="E29" s="49">
        <v>0</v>
      </c>
      <c r="F29" s="178">
        <v>0</v>
      </c>
    </row>
    <row r="30" spans="1:6" x14ac:dyDescent="0.25">
      <c r="A30" s="50" t="s">
        <v>53</v>
      </c>
      <c r="B30" s="178">
        <v>0</v>
      </c>
      <c r="C30" s="49">
        <v>0</v>
      </c>
      <c r="D30" s="50" t="s">
        <v>54</v>
      </c>
      <c r="E30" s="49">
        <v>0</v>
      </c>
      <c r="F30" s="178">
        <v>41000000</v>
      </c>
    </row>
    <row r="31" spans="1:6" x14ac:dyDescent="0.2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754821.09000000008</v>
      </c>
      <c r="F31" s="49">
        <f>SUM(F32:F37)</f>
        <v>754821.09000000008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178">
        <v>110305.66</v>
      </c>
      <c r="F32" s="178">
        <v>110305.66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178">
        <v>644515.43000000005</v>
      </c>
      <c r="F33" s="178">
        <v>644515.43000000005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5" customHeight="1" x14ac:dyDescent="0.25">
      <c r="A37" s="48" t="s">
        <v>67</v>
      </c>
      <c r="B37" s="49">
        <v>0</v>
      </c>
      <c r="C37" s="49">
        <v>0</v>
      </c>
      <c r="D37" s="50" t="s">
        <v>68</v>
      </c>
      <c r="E37" s="49">
        <v>0</v>
      </c>
      <c r="F37" s="49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9943058.2299999986</v>
      </c>
      <c r="F42" s="49">
        <f>SUM(F43:F45)</f>
        <v>9898458.0899999999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179">
        <v>9939801.1899999995</v>
      </c>
      <c r="F43" s="178">
        <v>9895201.0500000007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178">
        <v>0</v>
      </c>
      <c r="F44" s="178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178">
        <v>3257.04</v>
      </c>
      <c r="F45" s="178">
        <v>3257.04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B9+B17+B25+B31+B37+B38+B41</f>
        <v>311792950.25999999</v>
      </c>
      <c r="C47" s="4">
        <f>C9+C17+C25+C31+C38+C41</f>
        <v>192419270.19</v>
      </c>
      <c r="D47" s="2" t="s">
        <v>86</v>
      </c>
      <c r="E47" s="4">
        <f>E9+E19+E23+E26+E27+E31+E38+E42</f>
        <v>52025408.260000005</v>
      </c>
      <c r="F47" s="4">
        <f>F9+F19+F23+F26+F27+F31+F38+F42</f>
        <v>86477939.830000013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179">
        <v>21311</v>
      </c>
      <c r="C50" s="178">
        <v>21311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179">
        <v>1672600</v>
      </c>
      <c r="C51" s="178">
        <v>682920.09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179">
        <v>2112083457.74</v>
      </c>
      <c r="C52" s="178">
        <v>1980041411.1900001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179">
        <v>107658854.37</v>
      </c>
      <c r="C53" s="178">
        <v>87685887.219999999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179">
        <v>908953.74</v>
      </c>
      <c r="C54" s="178">
        <v>908953.74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179">
        <v>-103022414.52</v>
      </c>
      <c r="C55" s="178">
        <v>-89082479.430000007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179">
        <v>68654418.920000002</v>
      </c>
      <c r="C56" s="178">
        <v>46554104.509999998</v>
      </c>
      <c r="D56" s="47"/>
      <c r="E56" s="51"/>
      <c r="F56" s="51"/>
    </row>
    <row r="57" spans="1:6" x14ac:dyDescent="0.25">
      <c r="A57" s="48" t="s">
        <v>102</v>
      </c>
      <c r="B57" s="49">
        <v>0</v>
      </c>
      <c r="C57" s="49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104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52025408.260000005</v>
      </c>
      <c r="F59" s="4">
        <f>F47+F57</f>
        <v>86477939.830000013</v>
      </c>
    </row>
    <row r="60" spans="1:6" x14ac:dyDescent="0.25">
      <c r="A60" s="3" t="s">
        <v>106</v>
      </c>
      <c r="B60" s="4">
        <f>SUM(B50:B58)</f>
        <v>2187977181.25</v>
      </c>
      <c r="C60" s="4">
        <f>SUM(C50:C58)</f>
        <v>2026812108.3199999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2499770131.5100002</v>
      </c>
      <c r="C62" s="4">
        <f>SUM(C47+C60)</f>
        <v>2219231378.5099998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20638428.280000001</v>
      </c>
      <c r="F63" s="49">
        <f>SUM(F64:F66)</f>
        <v>20637375.280000001</v>
      </c>
    </row>
    <row r="64" spans="1:6" x14ac:dyDescent="0.25">
      <c r="A64" s="47"/>
      <c r="B64" s="47"/>
      <c r="C64" s="47"/>
      <c r="D64" s="48" t="s">
        <v>110</v>
      </c>
      <c r="E64" s="179">
        <v>-38628.589999999997</v>
      </c>
      <c r="F64" s="178">
        <v>-39681.589999999997</v>
      </c>
    </row>
    <row r="65" spans="1:6" x14ac:dyDescent="0.25">
      <c r="A65" s="47"/>
      <c r="B65" s="47"/>
      <c r="C65" s="47"/>
      <c r="D65" s="52" t="s">
        <v>111</v>
      </c>
      <c r="E65" s="178">
        <v>20677056.870000001</v>
      </c>
      <c r="F65" s="178">
        <v>20677056.870000001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f>SUM(E69:E73)</f>
        <v>2427106294.9699998</v>
      </c>
      <c r="F68" s="49">
        <f>SUM(F69:F73)</f>
        <v>2112116063.4000001</v>
      </c>
    </row>
    <row r="69" spans="1:6" x14ac:dyDescent="0.25">
      <c r="A69" s="55"/>
      <c r="B69" s="47"/>
      <c r="C69" s="47"/>
      <c r="D69" s="48" t="s">
        <v>114</v>
      </c>
      <c r="E69" s="179">
        <v>321454272.87</v>
      </c>
      <c r="F69" s="178">
        <v>190695280.97</v>
      </c>
    </row>
    <row r="70" spans="1:6" x14ac:dyDescent="0.25">
      <c r="A70" s="55"/>
      <c r="B70" s="47"/>
      <c r="C70" s="47"/>
      <c r="D70" s="48" t="s">
        <v>115</v>
      </c>
      <c r="E70" s="179">
        <v>2105652022.0999999</v>
      </c>
      <c r="F70" s="178">
        <v>1921420782.4300001</v>
      </c>
    </row>
    <row r="71" spans="1:6" x14ac:dyDescent="0.25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2447744723.25</v>
      </c>
      <c r="F79" s="4">
        <f>F63+F68+F75</f>
        <v>2132753438.6800001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f>E59+E79</f>
        <v>2499770131.5100002</v>
      </c>
      <c r="F81" s="4">
        <f>F59+F79</f>
        <v>2219231378.5100002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9:F45 E50:F81 B9:C62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19:F23 B48:C49 C47 B25:C25 C10 C17 C18 B31:C46 C12:C14 C16 B61:C62 C60 B57:C59 F9 E25:F27 F24 E31:F31 E29:E30 E34:F42 E46:F63 E66:F68 E71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442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>Municipio Dolores Hidalgo CIN (a)</v>
      </c>
      <c r="B2" s="133"/>
      <c r="C2" s="133"/>
      <c r="D2" s="133"/>
      <c r="E2" s="133"/>
      <c r="F2" s="133"/>
      <c r="G2" s="134"/>
    </row>
    <row r="3" spans="1:7" x14ac:dyDescent="0.25">
      <c r="A3" s="135" t="s">
        <v>443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444</v>
      </c>
      <c r="B5" s="136"/>
      <c r="C5" s="136"/>
      <c r="D5" s="136"/>
      <c r="E5" s="136"/>
      <c r="F5" s="136"/>
      <c r="G5" s="137"/>
    </row>
    <row r="6" spans="1:7" x14ac:dyDescent="0.25">
      <c r="A6" s="164" t="s">
        <v>445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446</v>
      </c>
      <c r="C7" s="165"/>
      <c r="D7" s="165"/>
      <c r="E7" s="165"/>
      <c r="F7" s="165"/>
      <c r="G7" s="165"/>
    </row>
    <row r="8" spans="1:7" ht="30" x14ac:dyDescent="0.25">
      <c r="A8" s="73" t="s">
        <v>447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237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238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239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448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449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450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451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262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263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452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453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454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455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456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288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289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457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458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294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459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296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460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461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Municipio Dolores Hidalgo CIN (a)</v>
      </c>
      <c r="B2" s="133"/>
      <c r="C2" s="133"/>
      <c r="D2" s="133"/>
      <c r="E2" s="133"/>
      <c r="F2" s="133"/>
      <c r="G2" s="134"/>
    </row>
    <row r="3" spans="1:7" x14ac:dyDescent="0.25">
      <c r="A3" s="117" t="s">
        <v>462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444</v>
      </c>
      <c r="B5" s="118"/>
      <c r="C5" s="118"/>
      <c r="D5" s="118"/>
      <c r="E5" s="118"/>
      <c r="F5" s="118"/>
      <c r="G5" s="119"/>
    </row>
    <row r="6" spans="1:7" x14ac:dyDescent="0.25">
      <c r="A6" s="168" t="s">
        <v>463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446</v>
      </c>
      <c r="C7" s="165"/>
      <c r="D7" s="165"/>
      <c r="E7" s="165"/>
      <c r="F7" s="165"/>
      <c r="G7" s="165"/>
    </row>
    <row r="8" spans="1:7" x14ac:dyDescent="0.25">
      <c r="A8" s="27" t="s">
        <v>464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465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466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467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468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469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470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471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472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473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474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465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466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467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468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469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470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471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475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473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476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477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Municipio Dolores Hidalgo CIN (a)</v>
      </c>
      <c r="B2" s="133"/>
      <c r="C2" s="133"/>
      <c r="D2" s="133"/>
      <c r="E2" s="133"/>
      <c r="F2" s="133"/>
      <c r="G2" s="134"/>
    </row>
    <row r="3" spans="1:7" x14ac:dyDescent="0.25">
      <c r="A3" s="117" t="s">
        <v>478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1" t="s">
        <v>445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479</v>
      </c>
    </row>
    <row r="7" spans="1:7" x14ac:dyDescent="0.25">
      <c r="A7" s="64" t="s">
        <v>447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480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481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482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483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484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485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486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487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488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489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490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491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453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492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493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494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495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496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457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497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294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459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498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499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500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501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502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Municipio Dolores Hidalgo CIN (a)</v>
      </c>
      <c r="B2" s="133"/>
      <c r="C2" s="133"/>
      <c r="D2" s="133"/>
      <c r="E2" s="133"/>
      <c r="F2" s="133"/>
      <c r="G2" s="134"/>
    </row>
    <row r="3" spans="1:7" x14ac:dyDescent="0.25">
      <c r="A3" s="117" t="s">
        <v>503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4" t="s">
        <v>463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504</v>
      </c>
    </row>
    <row r="7" spans="1:7" x14ac:dyDescent="0.25">
      <c r="A7" s="27" t="s">
        <v>464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465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466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467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468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469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470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471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472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473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474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465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466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467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468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469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470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471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475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473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505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500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501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506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>Municipio Dolores Hidalgo CIN (a)</v>
      </c>
      <c r="B2" s="138"/>
      <c r="C2" s="138"/>
      <c r="D2" s="138"/>
      <c r="E2" s="138"/>
      <c r="F2" s="139"/>
    </row>
    <row r="3" spans="1:6" ht="29.25" customHeight="1" x14ac:dyDescent="0.25">
      <c r="A3" s="140" t="s">
        <v>507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508</v>
      </c>
      <c r="C4" s="125" t="s">
        <v>509</v>
      </c>
      <c r="D4" s="125" t="s">
        <v>510</v>
      </c>
      <c r="E4" s="125" t="s">
        <v>511</v>
      </c>
      <c r="F4" s="125" t="s">
        <v>512</v>
      </c>
    </row>
    <row r="5" spans="1:6" ht="12.75" customHeight="1" x14ac:dyDescent="0.25">
      <c r="A5" s="19" t="s">
        <v>513</v>
      </c>
      <c r="B5" s="55"/>
      <c r="C5" s="55"/>
      <c r="D5" s="55"/>
      <c r="E5" s="55"/>
      <c r="F5" s="55"/>
    </row>
    <row r="6" spans="1:6" ht="30" x14ac:dyDescent="0.25">
      <c r="A6" s="61" t="s">
        <v>514</v>
      </c>
      <c r="B6" s="62"/>
      <c r="C6" s="62"/>
      <c r="D6" s="62"/>
      <c r="E6" s="62"/>
      <c r="F6" s="62"/>
    </row>
    <row r="7" spans="1:6" ht="15" x14ac:dyDescent="0.25">
      <c r="A7" s="61" t="s">
        <v>515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516</v>
      </c>
      <c r="B9" s="47"/>
      <c r="C9" s="47"/>
      <c r="D9" s="47"/>
      <c r="E9" s="47"/>
      <c r="F9" s="47"/>
    </row>
    <row r="10" spans="1:6" ht="15" x14ac:dyDescent="0.25">
      <c r="A10" s="61" t="s">
        <v>517</v>
      </c>
      <c r="B10" s="62"/>
      <c r="C10" s="62"/>
      <c r="D10" s="62"/>
      <c r="E10" s="62"/>
      <c r="F10" s="62"/>
    </row>
    <row r="11" spans="1:6" ht="15" x14ac:dyDescent="0.25">
      <c r="A11" s="83" t="s">
        <v>518</v>
      </c>
      <c r="B11" s="62"/>
      <c r="C11" s="62"/>
      <c r="D11" s="62"/>
      <c r="E11" s="62"/>
      <c r="F11" s="62"/>
    </row>
    <row r="12" spans="1:6" ht="15" x14ac:dyDescent="0.25">
      <c r="A12" s="83" t="s">
        <v>519</v>
      </c>
      <c r="B12" s="62"/>
      <c r="C12" s="62"/>
      <c r="D12" s="62"/>
      <c r="E12" s="62"/>
      <c r="F12" s="62"/>
    </row>
    <row r="13" spans="1:6" ht="15" x14ac:dyDescent="0.25">
      <c r="A13" s="83" t="s">
        <v>520</v>
      </c>
      <c r="B13" s="62"/>
      <c r="C13" s="62"/>
      <c r="D13" s="62"/>
      <c r="E13" s="62"/>
      <c r="F13" s="62"/>
    </row>
    <row r="14" spans="1:6" ht="15" x14ac:dyDescent="0.25">
      <c r="A14" s="61" t="s">
        <v>521</v>
      </c>
      <c r="B14" s="62"/>
      <c r="C14" s="62"/>
      <c r="D14" s="62"/>
      <c r="E14" s="62"/>
      <c r="F14" s="62"/>
    </row>
    <row r="15" spans="1:6" ht="15" x14ac:dyDescent="0.25">
      <c r="A15" s="83" t="s">
        <v>518</v>
      </c>
      <c r="B15" s="62"/>
      <c r="C15" s="62"/>
      <c r="D15" s="62"/>
      <c r="E15" s="62"/>
      <c r="F15" s="62"/>
    </row>
    <row r="16" spans="1:6" ht="15" x14ac:dyDescent="0.25">
      <c r="A16" s="83" t="s">
        <v>519</v>
      </c>
      <c r="B16" s="62"/>
      <c r="C16" s="62"/>
      <c r="D16" s="62"/>
      <c r="E16" s="62"/>
      <c r="F16" s="62"/>
    </row>
    <row r="17" spans="1:6" ht="15" x14ac:dyDescent="0.25">
      <c r="A17" s="83" t="s">
        <v>520</v>
      </c>
      <c r="B17" s="62"/>
      <c r="C17" s="62"/>
      <c r="D17" s="62"/>
      <c r="E17" s="62"/>
      <c r="F17" s="62"/>
    </row>
    <row r="18" spans="1:6" ht="15" x14ac:dyDescent="0.25">
      <c r="A18" s="61" t="s">
        <v>522</v>
      </c>
      <c r="B18" s="126"/>
      <c r="C18" s="62"/>
      <c r="D18" s="62"/>
      <c r="E18" s="62"/>
      <c r="F18" s="62"/>
    </row>
    <row r="19" spans="1:6" ht="15" x14ac:dyDescent="0.25">
      <c r="A19" s="61" t="s">
        <v>523</v>
      </c>
      <c r="B19" s="62"/>
      <c r="C19" s="62"/>
      <c r="D19" s="62"/>
      <c r="E19" s="62"/>
      <c r="F19" s="62"/>
    </row>
    <row r="20" spans="1:6" ht="30" x14ac:dyDescent="0.25">
      <c r="A20" s="61" t="s">
        <v>524</v>
      </c>
      <c r="B20" s="127"/>
      <c r="C20" s="127"/>
      <c r="D20" s="127"/>
      <c r="E20" s="127"/>
      <c r="F20" s="127"/>
    </row>
    <row r="21" spans="1:6" ht="30" x14ac:dyDescent="0.25">
      <c r="A21" s="61" t="s">
        <v>525</v>
      </c>
      <c r="B21" s="127"/>
      <c r="C21" s="127"/>
      <c r="D21" s="127"/>
      <c r="E21" s="127"/>
      <c r="F21" s="127"/>
    </row>
    <row r="22" spans="1:6" ht="30" x14ac:dyDescent="0.25">
      <c r="A22" s="61" t="s">
        <v>526</v>
      </c>
      <c r="B22" s="127"/>
      <c r="C22" s="127"/>
      <c r="D22" s="127"/>
      <c r="E22" s="127"/>
      <c r="F22" s="127"/>
    </row>
    <row r="23" spans="1:6" ht="15" x14ac:dyDescent="0.25">
      <c r="A23" s="61" t="s">
        <v>527</v>
      </c>
      <c r="B23" s="127"/>
      <c r="C23" s="127"/>
      <c r="D23" s="127"/>
      <c r="E23" s="127"/>
      <c r="F23" s="127"/>
    </row>
    <row r="24" spans="1:6" ht="15" x14ac:dyDescent="0.25">
      <c r="A24" s="61" t="s">
        <v>528</v>
      </c>
      <c r="B24" s="128"/>
      <c r="C24" s="62"/>
      <c r="D24" s="62"/>
      <c r="E24" s="62"/>
      <c r="F24" s="62"/>
    </row>
    <row r="25" spans="1:6" ht="15" x14ac:dyDescent="0.25">
      <c r="A25" s="61" t="s">
        <v>529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530</v>
      </c>
      <c r="B27" s="47"/>
      <c r="C27" s="47"/>
      <c r="D27" s="47"/>
      <c r="E27" s="47"/>
      <c r="F27" s="47"/>
    </row>
    <row r="28" spans="1:6" ht="15" x14ac:dyDescent="0.25">
      <c r="A28" s="61" t="s">
        <v>531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532</v>
      </c>
      <c r="B30" s="47"/>
      <c r="C30" s="47"/>
      <c r="D30" s="47"/>
      <c r="E30" s="47"/>
      <c r="F30" s="47"/>
    </row>
    <row r="31" spans="1:6" ht="15" x14ac:dyDescent="0.25">
      <c r="A31" s="61" t="s">
        <v>517</v>
      </c>
      <c r="B31" s="62"/>
      <c r="C31" s="62"/>
      <c r="D31" s="62"/>
      <c r="E31" s="62"/>
      <c r="F31" s="62"/>
    </row>
    <row r="32" spans="1:6" ht="15" x14ac:dyDescent="0.25">
      <c r="A32" s="61" t="s">
        <v>521</v>
      </c>
      <c r="B32" s="62"/>
      <c r="C32" s="62"/>
      <c r="D32" s="62"/>
      <c r="E32" s="62"/>
      <c r="F32" s="62"/>
    </row>
    <row r="33" spans="1:6" ht="15" x14ac:dyDescent="0.25">
      <c r="A33" s="61" t="s">
        <v>533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534</v>
      </c>
      <c r="B35" s="47"/>
      <c r="C35" s="47"/>
      <c r="D35" s="47"/>
      <c r="E35" s="47"/>
      <c r="F35" s="47"/>
    </row>
    <row r="36" spans="1:6" ht="15" x14ac:dyDescent="0.25">
      <c r="A36" s="61" t="s">
        <v>535</v>
      </c>
      <c r="B36" s="62"/>
      <c r="C36" s="62"/>
      <c r="D36" s="62"/>
      <c r="E36" s="62"/>
      <c r="F36" s="62"/>
    </row>
    <row r="37" spans="1:6" ht="15" x14ac:dyDescent="0.25">
      <c r="A37" s="61" t="s">
        <v>536</v>
      </c>
      <c r="B37" s="62"/>
      <c r="C37" s="62"/>
      <c r="D37" s="62"/>
      <c r="E37" s="62"/>
      <c r="F37" s="62"/>
    </row>
    <row r="38" spans="1:6" ht="15" x14ac:dyDescent="0.25">
      <c r="A38" s="61" t="s">
        <v>537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538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539</v>
      </c>
      <c r="B42" s="47"/>
      <c r="C42" s="47"/>
      <c r="D42" s="47"/>
      <c r="E42" s="47"/>
      <c r="F42" s="47"/>
    </row>
    <row r="43" spans="1:6" ht="15" x14ac:dyDescent="0.25">
      <c r="A43" s="61" t="s">
        <v>540</v>
      </c>
      <c r="B43" s="62"/>
      <c r="C43" s="62"/>
      <c r="D43" s="62"/>
      <c r="E43" s="62"/>
      <c r="F43" s="62"/>
    </row>
    <row r="44" spans="1:6" ht="15" x14ac:dyDescent="0.25">
      <c r="A44" s="61" t="s">
        <v>541</v>
      </c>
      <c r="B44" s="62"/>
      <c r="C44" s="62"/>
      <c r="D44" s="62"/>
      <c r="E44" s="62"/>
      <c r="F44" s="62"/>
    </row>
    <row r="45" spans="1:6" ht="15" x14ac:dyDescent="0.25">
      <c r="A45" s="61" t="s">
        <v>542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543</v>
      </c>
      <c r="B47" s="47"/>
      <c r="C47" s="47"/>
      <c r="D47" s="47"/>
      <c r="E47" s="47"/>
      <c r="F47" s="47"/>
    </row>
    <row r="48" spans="1:6" ht="15" x14ac:dyDescent="0.25">
      <c r="A48" s="61" t="s">
        <v>541</v>
      </c>
      <c r="B48" s="127"/>
      <c r="C48" s="127"/>
      <c r="D48" s="127"/>
      <c r="E48" s="127"/>
      <c r="F48" s="127"/>
    </row>
    <row r="49" spans="1:6" ht="15" x14ac:dyDescent="0.25">
      <c r="A49" s="61" t="s">
        <v>542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544</v>
      </c>
      <c r="B51" s="47"/>
      <c r="C51" s="47"/>
      <c r="D51" s="47"/>
      <c r="E51" s="47"/>
      <c r="F51" s="47"/>
    </row>
    <row r="52" spans="1:6" ht="15" x14ac:dyDescent="0.25">
      <c r="A52" s="61" t="s">
        <v>541</v>
      </c>
      <c r="B52" s="62"/>
      <c r="C52" s="62"/>
      <c r="D52" s="62"/>
      <c r="E52" s="62"/>
      <c r="F52" s="62"/>
    </row>
    <row r="53" spans="1:6" ht="15" x14ac:dyDescent="0.25">
      <c r="A53" s="61" t="s">
        <v>542</v>
      </c>
      <c r="B53" s="62"/>
      <c r="C53" s="62"/>
      <c r="D53" s="62"/>
      <c r="E53" s="62"/>
      <c r="F53" s="62"/>
    </row>
    <row r="54" spans="1:6" ht="15" x14ac:dyDescent="0.25">
      <c r="A54" s="61" t="s">
        <v>545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546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541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542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547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548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549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550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551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552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A2" sqref="A2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124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>Municipio Dolores Hidalgo CIN (a)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1'!A4</f>
        <v>Al 31 de Diciembre de 2022 y al 31 de Diciembre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4">
        <v>86477939.829999998</v>
      </c>
      <c r="C18" s="112"/>
      <c r="D18" s="112"/>
      <c r="E18" s="112"/>
      <c r="F18" s="180">
        <v>38358744.259999998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 t="shared" ref="B20:H20" si="3">B8+B18</f>
        <v>86477939.829999998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38358744.259999998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154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B17:B30 G11:H21 C8:C22 D17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sqref="A1:K1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>Municipio Dolores Hidalgo CIN (a)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554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58.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555</v>
      </c>
      <c r="J6" s="1" t="s">
        <v>556</v>
      </c>
      <c r="K6" s="1" t="s">
        <v>557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175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176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177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178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179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180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181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182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183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184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185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="67" zoomScaleNormal="53" workbookViewId="0">
      <selection sqref="A1:D1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186</v>
      </c>
      <c r="B1" s="148"/>
      <c r="C1" s="148"/>
      <c r="D1" s="149"/>
    </row>
    <row r="2" spans="1:4" x14ac:dyDescent="0.25">
      <c r="A2" s="114" t="str">
        <f>'Formato 1'!A2</f>
        <v>Municipio Dolores Hidalgo CIN (a)</v>
      </c>
      <c r="B2" s="115"/>
      <c r="C2" s="115"/>
      <c r="D2" s="116"/>
    </row>
    <row r="3" spans="1:4" x14ac:dyDescent="0.25">
      <c r="A3" s="117" t="s">
        <v>187</v>
      </c>
      <c r="B3" s="118"/>
      <c r="C3" s="118"/>
      <c r="D3" s="119"/>
    </row>
    <row r="4" spans="1:4" x14ac:dyDescent="0.25">
      <c r="A4" s="117" t="str">
        <f>'Formato 3'!A4</f>
        <v>Del 1 de Enero al 31 de Diciembre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188</v>
      </c>
      <c r="C7" s="7" t="s">
        <v>189</v>
      </c>
      <c r="D7" s="7" t="s">
        <v>190</v>
      </c>
    </row>
    <row r="8" spans="1:4" x14ac:dyDescent="0.25">
      <c r="A8" s="3" t="s">
        <v>191</v>
      </c>
      <c r="B8" s="15">
        <f>SUM(B9:B11)</f>
        <v>538018702.80999994</v>
      </c>
      <c r="C8" s="15">
        <f>SUM(C9:C11)</f>
        <v>823304406.85000002</v>
      </c>
      <c r="D8" s="15">
        <f>SUM(D9:D11)</f>
        <v>811543306.83999991</v>
      </c>
    </row>
    <row r="9" spans="1:4" x14ac:dyDescent="0.25">
      <c r="A9" s="60" t="s">
        <v>192</v>
      </c>
      <c r="B9" s="97">
        <v>288298438.00999999</v>
      </c>
      <c r="C9" s="181">
        <v>376913450.42000002</v>
      </c>
      <c r="D9" s="181">
        <v>368871052.25999999</v>
      </c>
    </row>
    <row r="10" spans="1:4" x14ac:dyDescent="0.25">
      <c r="A10" s="60" t="s">
        <v>193</v>
      </c>
      <c r="B10" s="97">
        <v>277053600.80000001</v>
      </c>
      <c r="C10" s="181">
        <v>473724292.43000001</v>
      </c>
      <c r="D10" s="181">
        <v>470005590.57999998</v>
      </c>
    </row>
    <row r="11" spans="1:4" x14ac:dyDescent="0.25">
      <c r="A11" s="60" t="s">
        <v>194</v>
      </c>
      <c r="B11" s="97">
        <f>B44</f>
        <v>-27333336</v>
      </c>
      <c r="C11" s="97">
        <f>C44</f>
        <v>-27333336</v>
      </c>
      <c r="D11" s="97">
        <f>D44</f>
        <v>-27333336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195</v>
      </c>
      <c r="B13" s="15">
        <f>B14+B15</f>
        <v>538018702.80999994</v>
      </c>
      <c r="C13" s="15">
        <f>C14+C15</f>
        <v>676325509.69000006</v>
      </c>
      <c r="D13" s="15">
        <f>D14+D15</f>
        <v>676325509.69000006</v>
      </c>
    </row>
    <row r="14" spans="1:4" x14ac:dyDescent="0.25">
      <c r="A14" s="60" t="s">
        <v>196</v>
      </c>
      <c r="B14" s="97">
        <v>260965102.00999999</v>
      </c>
      <c r="C14" s="181">
        <v>326505618.43000001</v>
      </c>
      <c r="D14" s="181">
        <v>326505618.43000001</v>
      </c>
    </row>
    <row r="15" spans="1:4" x14ac:dyDescent="0.25">
      <c r="A15" s="60" t="s">
        <v>197</v>
      </c>
      <c r="B15" s="97">
        <v>277053600.80000001</v>
      </c>
      <c r="C15" s="181">
        <v>349819891.25999999</v>
      </c>
      <c r="D15" s="181">
        <v>349819891.25999999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198</v>
      </c>
      <c r="B17" s="16">
        <v>0</v>
      </c>
      <c r="C17" s="15">
        <f>C18+C19</f>
        <v>-9893937.4300000034</v>
      </c>
      <c r="D17" s="15">
        <f>D18+D19</f>
        <v>-9893937.4300000034</v>
      </c>
    </row>
    <row r="18" spans="1:4" x14ac:dyDescent="0.25">
      <c r="A18" s="60" t="s">
        <v>199</v>
      </c>
      <c r="B18" s="17">
        <v>0</v>
      </c>
      <c r="C18" s="181">
        <v>29113012.27</v>
      </c>
      <c r="D18" s="181">
        <v>29113012.27</v>
      </c>
    </row>
    <row r="19" spans="1:4" x14ac:dyDescent="0.25">
      <c r="A19" s="60" t="s">
        <v>200</v>
      </c>
      <c r="B19" s="17">
        <v>0</v>
      </c>
      <c r="C19" s="181">
        <v>-39006949.700000003</v>
      </c>
      <c r="D19" s="181">
        <v>-39006949.700000003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201</v>
      </c>
      <c r="B21" s="15">
        <f>B8-B13+B17</f>
        <v>0</v>
      </c>
      <c r="C21" s="15">
        <f>C8-C13+C17</f>
        <v>137084959.72999996</v>
      </c>
      <c r="D21" s="15">
        <f>D8-D13+D17</f>
        <v>125323859.71999985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202</v>
      </c>
      <c r="B23" s="15">
        <f>B21-B11</f>
        <v>27333336</v>
      </c>
      <c r="C23" s="15">
        <f>C21-C11</f>
        <v>164418295.72999996</v>
      </c>
      <c r="D23" s="15">
        <f>D21-D11</f>
        <v>152657195.71999985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203</v>
      </c>
      <c r="B25" s="15">
        <f>B23-B17</f>
        <v>27333336</v>
      </c>
      <c r="C25" s="15">
        <f>C23-C17</f>
        <v>174312233.15999997</v>
      </c>
      <c r="D25" s="15">
        <f>D23-D17</f>
        <v>162551133.14999986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204</v>
      </c>
      <c r="B28" s="7" t="s">
        <v>205</v>
      </c>
      <c r="C28" s="7" t="s">
        <v>189</v>
      </c>
      <c r="D28" s="7" t="s">
        <v>206</v>
      </c>
    </row>
    <row r="29" spans="1:4" x14ac:dyDescent="0.25">
      <c r="A29" s="3" t="s">
        <v>207</v>
      </c>
      <c r="B29" s="4">
        <f>B30+B31</f>
        <v>2834481.74</v>
      </c>
      <c r="C29" s="4">
        <f>C30+C31</f>
        <v>2947702.47</v>
      </c>
      <c r="D29" s="4">
        <f>D30+D31</f>
        <v>2947702.47</v>
      </c>
    </row>
    <row r="30" spans="1:4" x14ac:dyDescent="0.25">
      <c r="A30" s="60" t="s">
        <v>208</v>
      </c>
      <c r="B30" s="49">
        <v>2834481.74</v>
      </c>
      <c r="C30" s="182">
        <v>2947702.47</v>
      </c>
      <c r="D30" s="182">
        <v>2947702.47</v>
      </c>
    </row>
    <row r="31" spans="1:4" x14ac:dyDescent="0.25">
      <c r="A31" s="60" t="s">
        <v>209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210</v>
      </c>
      <c r="B33" s="4">
        <f>B25+B29</f>
        <v>30167817.740000002</v>
      </c>
      <c r="C33" s="4">
        <f>C25+C29</f>
        <v>177259935.62999997</v>
      </c>
      <c r="D33" s="4">
        <f>D25+D29</f>
        <v>165498835.61999986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204</v>
      </c>
      <c r="B36" s="7" t="s">
        <v>211</v>
      </c>
      <c r="C36" s="7" t="s">
        <v>189</v>
      </c>
      <c r="D36" s="7" t="s">
        <v>190</v>
      </c>
    </row>
    <row r="37" spans="1:4" ht="14.45" customHeight="1" x14ac:dyDescent="0.25">
      <c r="A37" s="3" t="s">
        <v>212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213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214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215</v>
      </c>
      <c r="B40" s="4">
        <f>B41+B42</f>
        <v>27333336</v>
      </c>
      <c r="C40" s="4">
        <f>C41+C42</f>
        <v>27333336</v>
      </c>
      <c r="D40" s="4">
        <f>D41+D42</f>
        <v>27333336</v>
      </c>
    </row>
    <row r="41" spans="1:4" x14ac:dyDescent="0.25">
      <c r="A41" s="60" t="s">
        <v>216</v>
      </c>
      <c r="B41" s="49">
        <v>27333336</v>
      </c>
      <c r="C41" s="182">
        <v>27333336</v>
      </c>
      <c r="D41" s="182">
        <v>27333336</v>
      </c>
    </row>
    <row r="42" spans="1:4" x14ac:dyDescent="0.25">
      <c r="A42" s="60" t="s">
        <v>217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218</v>
      </c>
      <c r="B44" s="4">
        <f>B37-B40</f>
        <v>-27333336</v>
      </c>
      <c r="C44" s="4">
        <f>C37-C40</f>
        <v>-27333336</v>
      </c>
      <c r="D44" s="4">
        <f>D37-D40</f>
        <v>-27333336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204</v>
      </c>
      <c r="B47" s="7" t="s">
        <v>211</v>
      </c>
      <c r="C47" s="7" t="s">
        <v>189</v>
      </c>
      <c r="D47" s="7" t="s">
        <v>190</v>
      </c>
    </row>
    <row r="48" spans="1:4" x14ac:dyDescent="0.25">
      <c r="A48" s="98" t="s">
        <v>219</v>
      </c>
      <c r="B48" s="99">
        <f>B9</f>
        <v>288298438.00999999</v>
      </c>
      <c r="C48" s="99">
        <f>C9</f>
        <v>376913450.42000002</v>
      </c>
      <c r="D48" s="99">
        <f>D9</f>
        <v>368871052.25999999</v>
      </c>
    </row>
    <row r="49" spans="1:4" x14ac:dyDescent="0.25">
      <c r="A49" s="22" t="s">
        <v>220</v>
      </c>
      <c r="B49" s="4">
        <f>B50-B51</f>
        <v>-27333336</v>
      </c>
      <c r="C49" s="4">
        <f>C50-C51</f>
        <v>-27333336</v>
      </c>
      <c r="D49" s="4">
        <f>D50-D51</f>
        <v>-27333336</v>
      </c>
    </row>
    <row r="50" spans="1:4" x14ac:dyDescent="0.25">
      <c r="A50" s="100" t="s">
        <v>213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216</v>
      </c>
      <c r="B51" s="49">
        <v>27333336</v>
      </c>
      <c r="C51" s="182">
        <v>27333336</v>
      </c>
      <c r="D51" s="182">
        <v>27333336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196</v>
      </c>
      <c r="B53" s="49">
        <f>B14</f>
        <v>260965102.00999999</v>
      </c>
      <c r="C53" s="49">
        <f>C14</f>
        <v>326505618.43000001</v>
      </c>
      <c r="D53" s="49">
        <f>D14</f>
        <v>326505618.43000001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199</v>
      </c>
      <c r="B55" s="23">
        <v>0</v>
      </c>
      <c r="C55" s="49">
        <f>C18</f>
        <v>29113012.27</v>
      </c>
      <c r="D55" s="49">
        <f>D18</f>
        <v>29113012.27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221</v>
      </c>
      <c r="B57" s="4">
        <f>B48+B49-B53+B55</f>
        <v>0</v>
      </c>
      <c r="C57" s="4">
        <f>C48+C49-C53+C55</f>
        <v>52187508.260000005</v>
      </c>
      <c r="D57" s="4">
        <f>D48+D49-D53+D55</f>
        <v>44145110.099999979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222</v>
      </c>
      <c r="B59" s="4">
        <f>B57-B49</f>
        <v>27333336</v>
      </c>
      <c r="C59" s="4">
        <f>C57-C49</f>
        <v>79520844.260000005</v>
      </c>
      <c r="D59" s="4">
        <f>D57-D49</f>
        <v>71478446.099999979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204</v>
      </c>
      <c r="B62" s="7" t="s">
        <v>211</v>
      </c>
      <c r="C62" s="7" t="s">
        <v>189</v>
      </c>
      <c r="D62" s="7" t="s">
        <v>190</v>
      </c>
    </row>
    <row r="63" spans="1:4" x14ac:dyDescent="0.25">
      <c r="A63" s="98" t="s">
        <v>193</v>
      </c>
      <c r="B63" s="101">
        <f>B10</f>
        <v>277053600.80000001</v>
      </c>
      <c r="C63" s="101">
        <f>C10</f>
        <v>473724292.43000001</v>
      </c>
      <c r="D63" s="101">
        <f>D10</f>
        <v>470005590.57999998</v>
      </c>
    </row>
    <row r="64" spans="1:4" ht="30" x14ac:dyDescent="0.25">
      <c r="A64" s="22" t="s">
        <v>223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214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217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224</v>
      </c>
      <c r="B68" s="97">
        <f>B15</f>
        <v>277053600.80000001</v>
      </c>
      <c r="C68" s="97">
        <f>C15</f>
        <v>349819891.25999999</v>
      </c>
      <c r="D68" s="97">
        <f>D15</f>
        <v>349819891.25999999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200</v>
      </c>
      <c r="B70" s="17">
        <v>0</v>
      </c>
      <c r="C70" s="97">
        <f>C19</f>
        <v>-39006949.700000003</v>
      </c>
      <c r="D70" s="97">
        <f>D19</f>
        <v>-39006949.700000003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225</v>
      </c>
      <c r="B72" s="15">
        <f>B63+B64-B68+B70</f>
        <v>0</v>
      </c>
      <c r="C72" s="15">
        <f>C63+C64-C68+C70</f>
        <v>84897451.470000014</v>
      </c>
      <c r="D72" s="15">
        <f>D63+D64-D68+D70</f>
        <v>81178749.61999999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226</v>
      </c>
      <c r="B74" s="15">
        <f>B72-B64</f>
        <v>0</v>
      </c>
      <c r="C74" s="15">
        <f>C72-C64</f>
        <v>84897451.470000014</v>
      </c>
      <c r="D74" s="15">
        <f>D72-D64</f>
        <v>81178749.61999999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29:D33 B8:D25 B37:D44 B48:D5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29 B37:D40 B48:D50 B63:D74 B12:D13 C11:D11 B16:D17 B20:D25 B18 B19 B31:D33 B42:D44 B52:D5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zoomScale="76" zoomScaleNormal="115" workbookViewId="0">
      <selection sqref="A1:G1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227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Municipio Dolores Hidalgo CIN (a)</v>
      </c>
      <c r="B2" s="115"/>
      <c r="C2" s="115"/>
      <c r="D2" s="115"/>
      <c r="E2" s="115"/>
      <c r="F2" s="115"/>
      <c r="G2" s="116"/>
    </row>
    <row r="3" spans="1:7" x14ac:dyDescent="0.25">
      <c r="A3" s="117" t="s">
        <v>228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229</v>
      </c>
      <c r="B6" s="152" t="s">
        <v>230</v>
      </c>
      <c r="C6" s="152"/>
      <c r="D6" s="152"/>
      <c r="E6" s="152"/>
      <c r="F6" s="152"/>
      <c r="G6" s="152" t="s">
        <v>231</v>
      </c>
    </row>
    <row r="7" spans="1:7" ht="30" x14ac:dyDescent="0.25">
      <c r="A7" s="151"/>
      <c r="B7" s="26" t="s">
        <v>232</v>
      </c>
      <c r="C7" s="7" t="s">
        <v>233</v>
      </c>
      <c r="D7" s="26" t="s">
        <v>234</v>
      </c>
      <c r="E7" s="26" t="s">
        <v>189</v>
      </c>
      <c r="F7" s="26" t="s">
        <v>235</v>
      </c>
      <c r="G7" s="152"/>
    </row>
    <row r="8" spans="1:7" x14ac:dyDescent="0.25">
      <c r="A8" s="27" t="s">
        <v>236</v>
      </c>
      <c r="B8" s="94"/>
      <c r="C8" s="94"/>
      <c r="D8" s="94"/>
      <c r="E8" s="94"/>
      <c r="F8" s="94"/>
      <c r="G8" s="94"/>
    </row>
    <row r="9" spans="1:7" x14ac:dyDescent="0.25">
      <c r="A9" s="60" t="s">
        <v>237</v>
      </c>
      <c r="B9" s="49">
        <v>45008423.43</v>
      </c>
      <c r="C9" s="182">
        <v>7665574.4500000002</v>
      </c>
      <c r="D9" s="49">
        <v>52673997.880000003</v>
      </c>
      <c r="E9" s="184">
        <v>52673997.880000003</v>
      </c>
      <c r="F9" s="185">
        <v>52569617.939999998</v>
      </c>
      <c r="G9" s="49">
        <f>F9-B9</f>
        <v>7561194.5099999979</v>
      </c>
    </row>
    <row r="10" spans="1:7" x14ac:dyDescent="0.25">
      <c r="A10" s="60" t="s">
        <v>238</v>
      </c>
      <c r="B10" s="49">
        <v>0</v>
      </c>
      <c r="C10" s="182">
        <v>0</v>
      </c>
      <c r="D10" s="49">
        <v>0</v>
      </c>
      <c r="E10" s="184">
        <v>0</v>
      </c>
      <c r="F10" s="185">
        <v>0</v>
      </c>
      <c r="G10" s="49">
        <f>F10-B10</f>
        <v>0</v>
      </c>
    </row>
    <row r="11" spans="1:7" x14ac:dyDescent="0.25">
      <c r="A11" s="60" t="s">
        <v>239</v>
      </c>
      <c r="B11" s="49">
        <v>0</v>
      </c>
      <c r="C11" s="182">
        <v>7707094.5</v>
      </c>
      <c r="D11" s="185">
        <v>7707094.5</v>
      </c>
      <c r="E11" s="184">
        <v>7707094.5</v>
      </c>
      <c r="F11" s="185">
        <v>7707094.5</v>
      </c>
      <c r="G11" s="49">
        <f t="shared" ref="G11:G15" si="0">F11-B11</f>
        <v>7707094.5</v>
      </c>
    </row>
    <row r="12" spans="1:7" x14ac:dyDescent="0.25">
      <c r="A12" s="60" t="s">
        <v>240</v>
      </c>
      <c r="B12" s="49">
        <v>34259553.579999998</v>
      </c>
      <c r="C12" s="182">
        <v>5076179</v>
      </c>
      <c r="D12" s="185">
        <v>39335732.579999998</v>
      </c>
      <c r="E12" s="184">
        <v>39335732.579999998</v>
      </c>
      <c r="F12" s="185">
        <v>31397714.359999999</v>
      </c>
      <c r="G12" s="49">
        <f t="shared" si="0"/>
        <v>-2861839.2199999988</v>
      </c>
    </row>
    <row r="13" spans="1:7" x14ac:dyDescent="0.25">
      <c r="A13" s="60" t="s">
        <v>241</v>
      </c>
      <c r="B13" s="49">
        <v>3674045.34</v>
      </c>
      <c r="C13" s="182">
        <v>6195438.6299999999</v>
      </c>
      <c r="D13" s="185">
        <v>9869483.9700000007</v>
      </c>
      <c r="E13" s="184">
        <v>9869476.5600000005</v>
      </c>
      <c r="F13" s="185">
        <v>9869476.5600000005</v>
      </c>
      <c r="G13" s="49">
        <f t="shared" si="0"/>
        <v>6195431.2200000007</v>
      </c>
    </row>
    <row r="14" spans="1:7" x14ac:dyDescent="0.25">
      <c r="A14" s="60" t="s">
        <v>242</v>
      </c>
      <c r="B14" s="49">
        <v>4705663.9000000004</v>
      </c>
      <c r="C14" s="182">
        <v>6643479.9100000001</v>
      </c>
      <c r="D14" s="185">
        <v>11349143.810000001</v>
      </c>
      <c r="E14" s="184">
        <v>11349143.810000001</v>
      </c>
      <c r="F14" s="185">
        <v>11349143.810000001</v>
      </c>
      <c r="G14" s="49">
        <f t="shared" si="0"/>
        <v>6643479.9100000001</v>
      </c>
    </row>
    <row r="15" spans="1:7" x14ac:dyDescent="0.25">
      <c r="A15" s="60" t="s">
        <v>243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25">
      <c r="A16" s="95" t="s">
        <v>244</v>
      </c>
      <c r="B16" s="49">
        <f t="shared" ref="B16:G16" si="1">SUM(B17:B27)</f>
        <v>198450880.32000002</v>
      </c>
      <c r="C16" s="49">
        <f t="shared" si="1"/>
        <v>51903730.980000004</v>
      </c>
      <c r="D16" s="49">
        <f t="shared" si="1"/>
        <v>250354611.30000001</v>
      </c>
      <c r="E16" s="49">
        <f t="shared" si="1"/>
        <v>250354611.30000001</v>
      </c>
      <c r="F16" s="49">
        <f t="shared" si="1"/>
        <v>250354611.30000001</v>
      </c>
      <c r="G16" s="49">
        <f t="shared" si="1"/>
        <v>51903730.979999989</v>
      </c>
    </row>
    <row r="17" spans="1:7" x14ac:dyDescent="0.25">
      <c r="A17" s="80" t="s">
        <v>245</v>
      </c>
      <c r="B17" s="49">
        <v>131988412.02</v>
      </c>
      <c r="C17" s="182">
        <v>19986850.27</v>
      </c>
      <c r="D17" s="187">
        <v>151975262.28999999</v>
      </c>
      <c r="E17" s="187">
        <v>151975262.28999999</v>
      </c>
      <c r="F17" s="187">
        <v>151975262.28999999</v>
      </c>
      <c r="G17" s="49">
        <f>F17-B17</f>
        <v>19986850.269999996</v>
      </c>
    </row>
    <row r="18" spans="1:7" x14ac:dyDescent="0.25">
      <c r="A18" s="80" t="s">
        <v>246</v>
      </c>
      <c r="B18" s="49">
        <v>29927537.489999998</v>
      </c>
      <c r="C18" s="182">
        <v>9369365.6699999999</v>
      </c>
      <c r="D18" s="187">
        <v>39296903.159999996</v>
      </c>
      <c r="E18" s="187">
        <v>39296903.159999996</v>
      </c>
      <c r="F18" s="187">
        <v>39296903.159999996</v>
      </c>
      <c r="G18" s="49">
        <f t="shared" ref="G18:G27" si="2">F18-B18</f>
        <v>9369365.6699999981</v>
      </c>
    </row>
    <row r="19" spans="1:7" x14ac:dyDescent="0.25">
      <c r="A19" s="80" t="s">
        <v>247</v>
      </c>
      <c r="B19" s="49">
        <v>10923495.49</v>
      </c>
      <c r="C19" s="182">
        <v>1536789</v>
      </c>
      <c r="D19" s="187">
        <v>12460284.49</v>
      </c>
      <c r="E19" s="187">
        <v>12460284.49</v>
      </c>
      <c r="F19" s="187">
        <v>12460284.49</v>
      </c>
      <c r="G19" s="49">
        <f t="shared" si="2"/>
        <v>1536789</v>
      </c>
    </row>
    <row r="20" spans="1:7" x14ac:dyDescent="0.25">
      <c r="A20" s="80" t="s">
        <v>248</v>
      </c>
      <c r="B20" s="49">
        <v>0</v>
      </c>
      <c r="C20" s="183">
        <v>0</v>
      </c>
      <c r="D20" s="186">
        <v>0</v>
      </c>
      <c r="E20" s="186">
        <v>0</v>
      </c>
      <c r="F20" s="186">
        <v>0</v>
      </c>
      <c r="G20" s="49">
        <f t="shared" si="2"/>
        <v>0</v>
      </c>
    </row>
    <row r="21" spans="1:7" x14ac:dyDescent="0.25">
      <c r="A21" s="80" t="s">
        <v>249</v>
      </c>
      <c r="B21" s="49">
        <v>0</v>
      </c>
      <c r="C21" s="183">
        <v>0</v>
      </c>
      <c r="D21" s="186">
        <v>0</v>
      </c>
      <c r="E21" s="186">
        <v>0</v>
      </c>
      <c r="F21" s="186">
        <v>0</v>
      </c>
      <c r="G21" s="49">
        <f t="shared" si="2"/>
        <v>0</v>
      </c>
    </row>
    <row r="22" spans="1:7" x14ac:dyDescent="0.25">
      <c r="A22" s="80" t="s">
        <v>250</v>
      </c>
      <c r="B22" s="49">
        <v>4595079.22</v>
      </c>
      <c r="C22" s="182">
        <v>-168556.5</v>
      </c>
      <c r="D22" s="187">
        <v>4426522.72</v>
      </c>
      <c r="E22" s="187">
        <v>4426522.72</v>
      </c>
      <c r="F22" s="187">
        <v>4426522.72</v>
      </c>
      <c r="G22" s="49">
        <f t="shared" si="2"/>
        <v>-168556.5</v>
      </c>
    </row>
    <row r="23" spans="1:7" x14ac:dyDescent="0.25">
      <c r="A23" s="80" t="s">
        <v>251</v>
      </c>
      <c r="B23" s="49">
        <v>0</v>
      </c>
      <c r="C23" s="183">
        <v>0</v>
      </c>
      <c r="D23" s="186">
        <v>0</v>
      </c>
      <c r="E23" s="186">
        <v>0</v>
      </c>
      <c r="F23" s="186">
        <v>0</v>
      </c>
      <c r="G23" s="49">
        <f t="shared" si="2"/>
        <v>0</v>
      </c>
    </row>
    <row r="24" spans="1:7" x14ac:dyDescent="0.25">
      <c r="A24" s="80" t="s">
        <v>252</v>
      </c>
      <c r="B24" s="49">
        <v>0</v>
      </c>
      <c r="C24" s="183">
        <v>0</v>
      </c>
      <c r="D24" s="186">
        <v>0</v>
      </c>
      <c r="E24" s="186">
        <v>0</v>
      </c>
      <c r="F24" s="186">
        <v>0</v>
      </c>
      <c r="G24" s="49">
        <f t="shared" si="2"/>
        <v>0</v>
      </c>
    </row>
    <row r="25" spans="1:7" x14ac:dyDescent="0.25">
      <c r="A25" s="80" t="s">
        <v>253</v>
      </c>
      <c r="B25" s="49">
        <v>5649581.7699999996</v>
      </c>
      <c r="C25" s="182">
        <v>-1045833.22</v>
      </c>
      <c r="D25" s="187">
        <v>4603748.55</v>
      </c>
      <c r="E25" s="187">
        <v>4603748.55</v>
      </c>
      <c r="F25" s="187">
        <v>4603748.55</v>
      </c>
      <c r="G25" s="49">
        <f t="shared" si="2"/>
        <v>-1045833.2199999997</v>
      </c>
    </row>
    <row r="26" spans="1:7" x14ac:dyDescent="0.25">
      <c r="A26" s="80" t="s">
        <v>254</v>
      </c>
      <c r="B26" s="49">
        <v>15366774.33</v>
      </c>
      <c r="C26" s="182">
        <v>8866105.6699999999</v>
      </c>
      <c r="D26" s="187">
        <v>24232880</v>
      </c>
      <c r="E26" s="187">
        <v>24232880</v>
      </c>
      <c r="F26" s="187">
        <v>24232880</v>
      </c>
      <c r="G26" s="49">
        <f t="shared" si="2"/>
        <v>8866105.6699999999</v>
      </c>
    </row>
    <row r="27" spans="1:7" x14ac:dyDescent="0.25">
      <c r="A27" s="80" t="s">
        <v>255</v>
      </c>
      <c r="B27" s="49">
        <v>0</v>
      </c>
      <c r="C27" s="182">
        <v>13359010.09</v>
      </c>
      <c r="D27" s="187">
        <v>13359010.09</v>
      </c>
      <c r="E27" s="187">
        <v>13359010.09</v>
      </c>
      <c r="F27" s="187">
        <v>13359010.09</v>
      </c>
      <c r="G27" s="49">
        <f t="shared" si="2"/>
        <v>13359010.09</v>
      </c>
    </row>
    <row r="28" spans="1:7" x14ac:dyDescent="0.25">
      <c r="A28" s="60" t="s">
        <v>256</v>
      </c>
      <c r="B28" s="49">
        <f t="shared" ref="B28:G28" si="3">SUM(B29:B33)</f>
        <v>2199871.44</v>
      </c>
      <c r="C28" s="49">
        <f t="shared" si="3"/>
        <v>2927991.37</v>
      </c>
      <c r="D28" s="49">
        <f t="shared" si="3"/>
        <v>5127862.8099999996</v>
      </c>
      <c r="E28" s="49">
        <f t="shared" si="3"/>
        <v>5127862.8099999996</v>
      </c>
      <c r="F28" s="49">
        <f t="shared" si="3"/>
        <v>5127862.8099999996</v>
      </c>
      <c r="G28" s="49">
        <f t="shared" si="3"/>
        <v>2927991.37</v>
      </c>
    </row>
    <row r="29" spans="1:7" x14ac:dyDescent="0.25">
      <c r="A29" s="80" t="s">
        <v>257</v>
      </c>
      <c r="B29" s="49">
        <v>0</v>
      </c>
      <c r="C29" s="182">
        <v>20116.169999999998</v>
      </c>
      <c r="D29" s="189">
        <v>20116.169999999998</v>
      </c>
      <c r="E29" s="189">
        <v>20116.169999999998</v>
      </c>
      <c r="F29" s="189">
        <v>20116.169999999998</v>
      </c>
      <c r="G29" s="49">
        <f>F29-B29</f>
        <v>20116.169999999998</v>
      </c>
    </row>
    <row r="30" spans="1:7" x14ac:dyDescent="0.25">
      <c r="A30" s="80" t="s">
        <v>258</v>
      </c>
      <c r="B30" s="49">
        <v>408394.18</v>
      </c>
      <c r="C30" s="182">
        <v>21412.82</v>
      </c>
      <c r="D30" s="189">
        <v>429807</v>
      </c>
      <c r="E30" s="189">
        <v>429807</v>
      </c>
      <c r="F30" s="189">
        <v>429807</v>
      </c>
      <c r="G30" s="49">
        <f t="shared" ref="G30:G34" si="4">F30-B30</f>
        <v>21412.820000000007</v>
      </c>
    </row>
    <row r="31" spans="1:7" x14ac:dyDescent="0.25">
      <c r="A31" s="80" t="s">
        <v>259</v>
      </c>
      <c r="B31" s="49">
        <v>1791477.26</v>
      </c>
      <c r="C31" s="182">
        <v>1145185.04</v>
      </c>
      <c r="D31" s="189">
        <v>2936662.3</v>
      </c>
      <c r="E31" s="189">
        <v>2936662.3</v>
      </c>
      <c r="F31" s="189">
        <v>2936662.3</v>
      </c>
      <c r="G31" s="49">
        <f t="shared" si="4"/>
        <v>1145185.0399999998</v>
      </c>
    </row>
    <row r="32" spans="1:7" x14ac:dyDescent="0.25">
      <c r="A32" s="80" t="s">
        <v>260</v>
      </c>
      <c r="B32" s="49">
        <v>0</v>
      </c>
      <c r="C32" s="183">
        <v>0</v>
      </c>
      <c r="D32" s="188">
        <v>0</v>
      </c>
      <c r="E32" s="188">
        <v>0</v>
      </c>
      <c r="F32" s="188">
        <v>0</v>
      </c>
      <c r="G32" s="49">
        <f t="shared" si="4"/>
        <v>0</v>
      </c>
    </row>
    <row r="33" spans="1:7" ht="14.45" customHeight="1" x14ac:dyDescent="0.25">
      <c r="A33" s="80" t="s">
        <v>261</v>
      </c>
      <c r="B33" s="49">
        <v>0</v>
      </c>
      <c r="C33" s="182">
        <v>1741277.34</v>
      </c>
      <c r="D33" s="189">
        <v>1741277.34</v>
      </c>
      <c r="E33" s="189">
        <v>1741277.34</v>
      </c>
      <c r="F33" s="189">
        <v>1741277.34</v>
      </c>
      <c r="G33" s="49">
        <f t="shared" si="4"/>
        <v>1741277.34</v>
      </c>
    </row>
    <row r="34" spans="1:7" ht="14.45" customHeight="1" x14ac:dyDescent="0.25">
      <c r="A34" s="60" t="s">
        <v>262</v>
      </c>
      <c r="B34" s="49">
        <v>0</v>
      </c>
      <c r="C34" s="182">
        <v>165479220.75</v>
      </c>
      <c r="D34" s="182">
        <v>165479220.75</v>
      </c>
      <c r="E34" s="190">
        <v>165255627.71000001</v>
      </c>
      <c r="F34" s="190">
        <v>161536925.86000001</v>
      </c>
      <c r="G34" s="49">
        <f t="shared" si="4"/>
        <v>161536925.86000001</v>
      </c>
    </row>
    <row r="35" spans="1:7" ht="14.45" customHeight="1" x14ac:dyDescent="0.25">
      <c r="A35" s="60" t="s">
        <v>263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264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265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267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268</v>
      </c>
      <c r="B41" s="4">
        <f t="shared" ref="B41:G41" si="7">SUM(B9,B10,B11,B12,B13,B14,B15,B16,B28,B34,B35,B37)</f>
        <v>288298438.01000005</v>
      </c>
      <c r="C41" s="4">
        <f t="shared" si="7"/>
        <v>253598709.59</v>
      </c>
      <c r="D41" s="4">
        <f t="shared" si="7"/>
        <v>541897147.60000002</v>
      </c>
      <c r="E41" s="4">
        <f t="shared" si="7"/>
        <v>541673547.14999998</v>
      </c>
      <c r="F41" s="4">
        <f t="shared" si="7"/>
        <v>529912447.14000005</v>
      </c>
      <c r="G41" s="4">
        <f t="shared" si="7"/>
        <v>241614009.13</v>
      </c>
    </row>
    <row r="42" spans="1:7" x14ac:dyDescent="0.25">
      <c r="A42" s="3" t="s">
        <v>269</v>
      </c>
      <c r="B42" s="96"/>
      <c r="C42" s="96"/>
      <c r="D42" s="96"/>
      <c r="E42" s="96"/>
      <c r="F42" s="96"/>
      <c r="G42" s="4">
        <f>IF(G41&gt;0,G41,0)</f>
        <v>241614009.13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270</v>
      </c>
      <c r="B44" s="51"/>
      <c r="C44" s="51"/>
      <c r="D44" s="51"/>
      <c r="E44" s="51"/>
      <c r="F44" s="51"/>
      <c r="G44" s="51"/>
    </row>
    <row r="45" spans="1:7" x14ac:dyDescent="0.25">
      <c r="A45" s="60" t="s">
        <v>271</v>
      </c>
      <c r="B45" s="49">
        <f t="shared" ref="B45:G45" si="8">SUM(B46:B53)</f>
        <v>277053600.79999995</v>
      </c>
      <c r="C45" s="49">
        <f t="shared" si="8"/>
        <v>24974948.199999999</v>
      </c>
      <c r="D45" s="49">
        <f t="shared" si="8"/>
        <v>302028549</v>
      </c>
      <c r="E45" s="49">
        <f t="shared" si="8"/>
        <v>302028549</v>
      </c>
      <c r="F45" s="49">
        <f t="shared" si="8"/>
        <v>302028549</v>
      </c>
      <c r="G45" s="49">
        <f t="shared" si="8"/>
        <v>24974948.200000018</v>
      </c>
    </row>
    <row r="46" spans="1:7" x14ac:dyDescent="0.25">
      <c r="A46" s="83" t="s">
        <v>272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273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274</v>
      </c>
      <c r="B48" s="191">
        <v>153437022.44999999</v>
      </c>
      <c r="C48" s="193">
        <v>3573600.55</v>
      </c>
      <c r="D48" s="198">
        <v>157010623</v>
      </c>
      <c r="E48" s="196">
        <v>157010623</v>
      </c>
      <c r="F48" s="197">
        <v>157010623</v>
      </c>
      <c r="G48" s="49">
        <f t="shared" si="9"/>
        <v>3573600.5500000119</v>
      </c>
    </row>
    <row r="49" spans="1:7" ht="30" x14ac:dyDescent="0.25">
      <c r="A49" s="83" t="s">
        <v>275</v>
      </c>
      <c r="B49" s="192">
        <v>123616578.34999999</v>
      </c>
      <c r="C49" s="194">
        <v>21401347.649999999</v>
      </c>
      <c r="D49" s="198">
        <v>145017926</v>
      </c>
      <c r="E49" s="196">
        <v>145017926</v>
      </c>
      <c r="F49" s="197">
        <v>145017926</v>
      </c>
      <c r="G49" s="49">
        <f t="shared" si="9"/>
        <v>21401347.650000006</v>
      </c>
    </row>
    <row r="50" spans="1:7" x14ac:dyDescent="0.25">
      <c r="A50" s="83" t="s">
        <v>276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277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278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279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280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281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282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283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284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285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286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287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288</v>
      </c>
      <c r="B62" s="49">
        <v>0</v>
      </c>
      <c r="C62" s="195">
        <v>200000</v>
      </c>
      <c r="D62" s="195">
        <v>200000</v>
      </c>
      <c r="E62" s="195">
        <v>200000</v>
      </c>
      <c r="F62" s="195">
        <v>200000</v>
      </c>
      <c r="G62" s="49">
        <f t="shared" si="13"/>
        <v>200000</v>
      </c>
    </row>
    <row r="63" spans="1:7" x14ac:dyDescent="0.25">
      <c r="A63" s="60" t="s">
        <v>289</v>
      </c>
      <c r="B63" s="49">
        <v>0</v>
      </c>
      <c r="C63" s="195">
        <v>200000</v>
      </c>
      <c r="D63" s="195">
        <v>200000</v>
      </c>
      <c r="E63" s="195">
        <v>200000</v>
      </c>
      <c r="F63" s="195">
        <v>200000</v>
      </c>
      <c r="G63" s="49">
        <f t="shared" si="13"/>
        <v>200000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290</v>
      </c>
      <c r="B65" s="4">
        <f t="shared" ref="B65:G65" si="14">B45+B54+B59+B62+B63</f>
        <v>277053600.79999995</v>
      </c>
      <c r="C65" s="4">
        <f t="shared" si="14"/>
        <v>25374948.199999999</v>
      </c>
      <c r="D65" s="4">
        <f t="shared" si="14"/>
        <v>302428549</v>
      </c>
      <c r="E65" s="4">
        <f t="shared" si="14"/>
        <v>302428549</v>
      </c>
      <c r="F65" s="4">
        <f t="shared" si="14"/>
        <v>302428549</v>
      </c>
      <c r="G65" s="4">
        <f t="shared" si="14"/>
        <v>25374948.200000018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291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292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293</v>
      </c>
      <c r="B70" s="4">
        <f t="shared" ref="B70:G70" si="16">B41+B65+B67</f>
        <v>565352038.80999994</v>
      </c>
      <c r="C70" s="4">
        <f t="shared" si="16"/>
        <v>278973657.79000002</v>
      </c>
      <c r="D70" s="4">
        <f t="shared" si="16"/>
        <v>844325696.60000002</v>
      </c>
      <c r="E70" s="4">
        <f t="shared" si="16"/>
        <v>844102096.14999998</v>
      </c>
      <c r="F70" s="4">
        <f t="shared" si="16"/>
        <v>832340996.1400001</v>
      </c>
      <c r="G70" s="4">
        <f t="shared" si="16"/>
        <v>266988957.33000001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294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295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296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297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16 B29 B60:F61 G9:G15 G60:G76 G55:G58 G38:G53 B27 B35:F47 B32:B33 B34 B50:F58 B64:F75 B62 B63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abSelected="1" zoomScale="85" zoomScaleNormal="85" workbookViewId="0">
      <selection sqref="A1:G1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298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>Municipio Dolores Hidalgo CIN (a)</v>
      </c>
      <c r="B2" s="129"/>
      <c r="C2" s="129"/>
      <c r="D2" s="129"/>
      <c r="E2" s="129"/>
      <c r="F2" s="129"/>
      <c r="G2" s="129"/>
    </row>
    <row r="3" spans="1:7" x14ac:dyDescent="0.25">
      <c r="A3" s="130" t="s">
        <v>299</v>
      </c>
      <c r="B3" s="130"/>
      <c r="C3" s="130"/>
      <c r="D3" s="130"/>
      <c r="E3" s="130"/>
      <c r="F3" s="130"/>
      <c r="G3" s="130"/>
    </row>
    <row r="4" spans="1:7" x14ac:dyDescent="0.25">
      <c r="A4" s="130" t="s">
        <v>300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Diciembre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53" t="s">
        <v>6</v>
      </c>
      <c r="B7" s="153" t="s">
        <v>301</v>
      </c>
      <c r="C7" s="153"/>
      <c r="D7" s="153"/>
      <c r="E7" s="153"/>
      <c r="F7" s="153"/>
      <c r="G7" s="154" t="s">
        <v>302</v>
      </c>
    </row>
    <row r="8" spans="1:7" ht="30" x14ac:dyDescent="0.25">
      <c r="A8" s="153"/>
      <c r="B8" s="7" t="s">
        <v>303</v>
      </c>
      <c r="C8" s="7" t="s">
        <v>304</v>
      </c>
      <c r="D8" s="7" t="s">
        <v>305</v>
      </c>
      <c r="E8" s="7" t="s">
        <v>189</v>
      </c>
      <c r="F8" s="7" t="s">
        <v>306</v>
      </c>
      <c r="G8" s="153"/>
    </row>
    <row r="9" spans="1:7" x14ac:dyDescent="0.25">
      <c r="A9" s="28" t="s">
        <v>307</v>
      </c>
      <c r="B9" s="86">
        <f t="shared" ref="B9:G9" si="0">SUM(B10,B18,B28,B38,B48,B58,B62,B71,B75)</f>
        <v>288298438.00999999</v>
      </c>
      <c r="C9" s="86">
        <f t="shared" si="0"/>
        <v>171360976.38</v>
      </c>
      <c r="D9" s="86">
        <f t="shared" si="0"/>
        <v>459659414.38999999</v>
      </c>
      <c r="E9" s="86">
        <f t="shared" si="0"/>
        <v>353838954.43000007</v>
      </c>
      <c r="F9" s="86">
        <f t="shared" si="0"/>
        <v>353838954.43000007</v>
      </c>
      <c r="G9" s="86">
        <f t="shared" si="0"/>
        <v>105820459.95999999</v>
      </c>
    </row>
    <row r="10" spans="1:7" x14ac:dyDescent="0.25">
      <c r="A10" s="87" t="s">
        <v>308</v>
      </c>
      <c r="B10" s="86">
        <f t="shared" ref="B10:G10" si="1">SUM(B11:B17)</f>
        <v>172566653.83000001</v>
      </c>
      <c r="C10" s="86">
        <f t="shared" si="1"/>
        <v>-33803554.060000002</v>
      </c>
      <c r="D10" s="86">
        <f t="shared" si="1"/>
        <v>138763099.77000001</v>
      </c>
      <c r="E10" s="86">
        <f t="shared" si="1"/>
        <v>138763099.77000001</v>
      </c>
      <c r="F10" s="86">
        <f t="shared" si="1"/>
        <v>138763099.77000001</v>
      </c>
      <c r="G10" s="86">
        <f t="shared" si="1"/>
        <v>0</v>
      </c>
    </row>
    <row r="11" spans="1:7" x14ac:dyDescent="0.25">
      <c r="A11" s="88" t="s">
        <v>309</v>
      </c>
      <c r="B11" s="277">
        <v>114269695.77</v>
      </c>
      <c r="C11" s="277">
        <v>-14126826.42</v>
      </c>
      <c r="D11" s="276">
        <v>100142869.34999999</v>
      </c>
      <c r="E11" s="277">
        <v>100142869.34999999</v>
      </c>
      <c r="F11" s="277">
        <v>100142869.34999999</v>
      </c>
      <c r="G11" s="77">
        <f>D11-E11</f>
        <v>0</v>
      </c>
    </row>
    <row r="12" spans="1:7" x14ac:dyDescent="0.25">
      <c r="A12" s="88" t="s">
        <v>310</v>
      </c>
      <c r="B12" s="277">
        <v>508080</v>
      </c>
      <c r="C12" s="277">
        <v>-157932</v>
      </c>
      <c r="D12" s="276">
        <v>350148</v>
      </c>
      <c r="E12" s="277">
        <v>350148</v>
      </c>
      <c r="F12" s="277">
        <v>350148</v>
      </c>
      <c r="G12" s="77">
        <f t="shared" ref="G12:G17" si="2">D12-E12</f>
        <v>0</v>
      </c>
    </row>
    <row r="13" spans="1:7" x14ac:dyDescent="0.25">
      <c r="A13" s="88" t="s">
        <v>311</v>
      </c>
      <c r="B13" s="277">
        <v>22322820.440000001</v>
      </c>
      <c r="C13" s="277">
        <v>-12583314.32</v>
      </c>
      <c r="D13" s="276">
        <v>9739506.120000001</v>
      </c>
      <c r="E13" s="277">
        <v>9739506.1199999992</v>
      </c>
      <c r="F13" s="277">
        <v>9739506.1199999992</v>
      </c>
      <c r="G13" s="77">
        <f t="shared" si="2"/>
        <v>0</v>
      </c>
    </row>
    <row r="14" spans="1:7" x14ac:dyDescent="0.25">
      <c r="A14" s="88" t="s">
        <v>312</v>
      </c>
      <c r="B14" s="277">
        <v>5460000</v>
      </c>
      <c r="C14" s="277">
        <v>2960890.2</v>
      </c>
      <c r="D14" s="276">
        <v>8420890.1999999993</v>
      </c>
      <c r="E14" s="277">
        <v>8420890.1999999993</v>
      </c>
      <c r="F14" s="277">
        <v>8420890.1999999993</v>
      </c>
      <c r="G14" s="77">
        <f t="shared" si="2"/>
        <v>0</v>
      </c>
    </row>
    <row r="15" spans="1:7" x14ac:dyDescent="0.25">
      <c r="A15" s="88" t="s">
        <v>313</v>
      </c>
      <c r="B15" s="277">
        <v>28756057.620000001</v>
      </c>
      <c r="C15" s="277">
        <v>-8646371.5199999996</v>
      </c>
      <c r="D15" s="276">
        <v>20109686.100000001</v>
      </c>
      <c r="E15" s="277">
        <v>20109686.100000001</v>
      </c>
      <c r="F15" s="277">
        <v>20109686.100000001</v>
      </c>
      <c r="G15" s="77">
        <f t="shared" si="2"/>
        <v>0</v>
      </c>
    </row>
    <row r="16" spans="1:7" x14ac:dyDescent="0.25">
      <c r="A16" s="88" t="s">
        <v>314</v>
      </c>
      <c r="B16" s="277">
        <v>0</v>
      </c>
      <c r="C16" s="277">
        <v>0</v>
      </c>
      <c r="D16" s="276">
        <v>0</v>
      </c>
      <c r="E16" s="277">
        <v>0</v>
      </c>
      <c r="F16" s="277">
        <v>0</v>
      </c>
      <c r="G16" s="77">
        <f t="shared" si="2"/>
        <v>0</v>
      </c>
    </row>
    <row r="17" spans="1:7" x14ac:dyDescent="0.25">
      <c r="A17" s="88" t="s">
        <v>315</v>
      </c>
      <c r="B17" s="277">
        <v>1250000</v>
      </c>
      <c r="C17" s="277">
        <v>-1250000</v>
      </c>
      <c r="D17" s="276">
        <v>0</v>
      </c>
      <c r="E17" s="277">
        <v>0</v>
      </c>
      <c r="F17" s="277">
        <v>0</v>
      </c>
      <c r="G17" s="77">
        <f t="shared" si="2"/>
        <v>0</v>
      </c>
    </row>
    <row r="18" spans="1:7" x14ac:dyDescent="0.25">
      <c r="A18" s="87" t="s">
        <v>316</v>
      </c>
      <c r="B18" s="86">
        <f t="shared" ref="B18:G18" si="3">SUM(B19:B27)</f>
        <v>4811475.43</v>
      </c>
      <c r="C18" s="86">
        <f t="shared" si="3"/>
        <v>3037864.6399999997</v>
      </c>
      <c r="D18" s="86">
        <f t="shared" si="3"/>
        <v>7849340.0699999994</v>
      </c>
      <c r="E18" s="86">
        <f t="shared" si="3"/>
        <v>7849340.0699999984</v>
      </c>
      <c r="F18" s="86">
        <f t="shared" si="3"/>
        <v>7849340.0699999984</v>
      </c>
      <c r="G18" s="86">
        <f t="shared" si="3"/>
        <v>-2.319211489520967E-11</v>
      </c>
    </row>
    <row r="19" spans="1:7" x14ac:dyDescent="0.25">
      <c r="A19" s="88" t="s">
        <v>317</v>
      </c>
      <c r="B19" s="279">
        <v>2229490</v>
      </c>
      <c r="C19" s="279">
        <v>1147789.8</v>
      </c>
      <c r="D19" s="278">
        <v>3377279.8</v>
      </c>
      <c r="E19" s="279">
        <v>3377279.8</v>
      </c>
      <c r="F19" s="279">
        <v>3377279.8</v>
      </c>
      <c r="G19" s="77">
        <f>D19-E19</f>
        <v>0</v>
      </c>
    </row>
    <row r="20" spans="1:7" x14ac:dyDescent="0.25">
      <c r="A20" s="88" t="s">
        <v>318</v>
      </c>
      <c r="B20" s="279">
        <v>18000</v>
      </c>
      <c r="C20" s="279">
        <v>0</v>
      </c>
      <c r="D20" s="278">
        <v>18000</v>
      </c>
      <c r="E20" s="279">
        <v>18000</v>
      </c>
      <c r="F20" s="279">
        <v>18000</v>
      </c>
      <c r="G20" s="77">
        <f t="shared" ref="G20:G27" si="4">D20-E20</f>
        <v>0</v>
      </c>
    </row>
    <row r="21" spans="1:7" x14ac:dyDescent="0.25">
      <c r="A21" s="88" t="s">
        <v>319</v>
      </c>
      <c r="B21" s="278">
        <v>0</v>
      </c>
      <c r="C21" s="278">
        <v>0</v>
      </c>
      <c r="D21" s="278">
        <v>0</v>
      </c>
      <c r="E21" s="278">
        <v>0</v>
      </c>
      <c r="F21" s="278">
        <v>0</v>
      </c>
      <c r="G21" s="77">
        <f t="shared" si="4"/>
        <v>0</v>
      </c>
    </row>
    <row r="22" spans="1:7" x14ac:dyDescent="0.25">
      <c r="A22" s="88" t="s">
        <v>320</v>
      </c>
      <c r="B22" s="279">
        <v>15000</v>
      </c>
      <c r="C22" s="279">
        <v>862187.97</v>
      </c>
      <c r="D22" s="278">
        <v>877187.97</v>
      </c>
      <c r="E22" s="279">
        <v>877187.97</v>
      </c>
      <c r="F22" s="279">
        <v>877187.97</v>
      </c>
      <c r="G22" s="77">
        <f t="shared" si="4"/>
        <v>0</v>
      </c>
    </row>
    <row r="23" spans="1:7" x14ac:dyDescent="0.25">
      <c r="A23" s="88" t="s">
        <v>321</v>
      </c>
      <c r="B23" s="278">
        <v>0</v>
      </c>
      <c r="C23" s="278">
        <v>0</v>
      </c>
      <c r="D23" s="278">
        <v>0</v>
      </c>
      <c r="E23" s="278">
        <v>0</v>
      </c>
      <c r="F23" s="278">
        <v>0</v>
      </c>
      <c r="G23" s="77">
        <f t="shared" si="4"/>
        <v>0</v>
      </c>
    </row>
    <row r="24" spans="1:7" x14ac:dyDescent="0.25">
      <c r="A24" s="88" t="s">
        <v>322</v>
      </c>
      <c r="B24" s="279">
        <v>1669500</v>
      </c>
      <c r="C24" s="279">
        <v>572201.28</v>
      </c>
      <c r="D24" s="278">
        <v>2241701.2800000003</v>
      </c>
      <c r="E24" s="279">
        <v>2241701.2799999998</v>
      </c>
      <c r="F24" s="279">
        <v>2241701.2799999998</v>
      </c>
      <c r="G24" s="77">
        <f t="shared" si="4"/>
        <v>0</v>
      </c>
    </row>
    <row r="25" spans="1:7" x14ac:dyDescent="0.25">
      <c r="A25" s="88" t="s">
        <v>323</v>
      </c>
      <c r="B25" s="279">
        <v>472085.43</v>
      </c>
      <c r="C25" s="279">
        <v>-470679.33</v>
      </c>
      <c r="D25" s="278">
        <v>1406.0999999999767</v>
      </c>
      <c r="E25" s="279">
        <v>1406.1</v>
      </c>
      <c r="F25" s="279">
        <v>1406.1</v>
      </c>
      <c r="G25" s="77">
        <f t="shared" si="4"/>
        <v>-2.319211489520967E-11</v>
      </c>
    </row>
    <row r="26" spans="1:7" x14ac:dyDescent="0.25">
      <c r="A26" s="88" t="s">
        <v>324</v>
      </c>
      <c r="B26" s="279">
        <v>10000</v>
      </c>
      <c r="C26" s="279">
        <v>-10000</v>
      </c>
      <c r="D26" s="278">
        <v>0</v>
      </c>
      <c r="E26" s="279">
        <v>0</v>
      </c>
      <c r="F26" s="279">
        <v>0</v>
      </c>
      <c r="G26" s="77">
        <f t="shared" si="4"/>
        <v>0</v>
      </c>
    </row>
    <row r="27" spans="1:7" x14ac:dyDescent="0.25">
      <c r="A27" s="88" t="s">
        <v>325</v>
      </c>
      <c r="B27" s="279">
        <v>397400</v>
      </c>
      <c r="C27" s="279">
        <v>936364.92</v>
      </c>
      <c r="D27" s="278">
        <v>1333764.92</v>
      </c>
      <c r="E27" s="279">
        <v>1333764.92</v>
      </c>
      <c r="F27" s="279">
        <v>1333764.92</v>
      </c>
      <c r="G27" s="77">
        <f t="shared" si="4"/>
        <v>0</v>
      </c>
    </row>
    <row r="28" spans="1:7" x14ac:dyDescent="0.25">
      <c r="A28" s="87" t="s">
        <v>326</v>
      </c>
      <c r="B28" s="86">
        <f t="shared" ref="B28:G28" si="5">SUM(B29:B37)</f>
        <v>36147250.789999999</v>
      </c>
      <c r="C28" s="86">
        <f t="shared" si="5"/>
        <v>73048901.189999998</v>
      </c>
      <c r="D28" s="86">
        <f t="shared" si="5"/>
        <v>109196151.97999999</v>
      </c>
      <c r="E28" s="86">
        <f t="shared" si="5"/>
        <v>109191608.97999999</v>
      </c>
      <c r="F28" s="86">
        <f t="shared" si="5"/>
        <v>109191608.97999999</v>
      </c>
      <c r="G28" s="86">
        <f t="shared" si="5"/>
        <v>4543</v>
      </c>
    </row>
    <row r="29" spans="1:7" x14ac:dyDescent="0.25">
      <c r="A29" s="88" t="s">
        <v>327</v>
      </c>
      <c r="B29" s="281">
        <v>152000</v>
      </c>
      <c r="C29" s="281">
        <v>23323224.27</v>
      </c>
      <c r="D29" s="280">
        <v>23475224.27</v>
      </c>
      <c r="E29" s="281">
        <v>23475224.27</v>
      </c>
      <c r="F29" s="281">
        <v>23475224.27</v>
      </c>
      <c r="G29" s="77">
        <f>D29-E29</f>
        <v>0</v>
      </c>
    </row>
    <row r="30" spans="1:7" x14ac:dyDescent="0.25">
      <c r="A30" s="88" t="s">
        <v>328</v>
      </c>
      <c r="B30" s="281">
        <v>3962165.66</v>
      </c>
      <c r="C30" s="281">
        <v>-1048414.18</v>
      </c>
      <c r="D30" s="280">
        <v>2913751.48</v>
      </c>
      <c r="E30" s="281">
        <v>2913751.48</v>
      </c>
      <c r="F30" s="281">
        <v>2913751.48</v>
      </c>
      <c r="G30" s="77">
        <f t="shared" ref="G30:G37" si="6">D30-E30</f>
        <v>0</v>
      </c>
    </row>
    <row r="31" spans="1:7" x14ac:dyDescent="0.25">
      <c r="A31" s="88" t="s">
        <v>329</v>
      </c>
      <c r="B31" s="281">
        <v>1840520</v>
      </c>
      <c r="C31" s="281">
        <v>-195212.88</v>
      </c>
      <c r="D31" s="280">
        <v>1645307.12</v>
      </c>
      <c r="E31" s="281">
        <v>1645307.12</v>
      </c>
      <c r="F31" s="281">
        <v>1645307.12</v>
      </c>
      <c r="G31" s="77">
        <f t="shared" si="6"/>
        <v>0</v>
      </c>
    </row>
    <row r="32" spans="1:7" x14ac:dyDescent="0.25">
      <c r="A32" s="88" t="s">
        <v>330</v>
      </c>
      <c r="B32" s="281">
        <v>335400</v>
      </c>
      <c r="C32" s="281">
        <v>346316.01</v>
      </c>
      <c r="D32" s="280">
        <v>681716.01</v>
      </c>
      <c r="E32" s="281">
        <v>681716.01</v>
      </c>
      <c r="F32" s="281">
        <v>681716.01</v>
      </c>
      <c r="G32" s="77">
        <f t="shared" si="6"/>
        <v>0</v>
      </c>
    </row>
    <row r="33" spans="1:7" ht="14.45" customHeight="1" x14ac:dyDescent="0.25">
      <c r="A33" s="88" t="s">
        <v>331</v>
      </c>
      <c r="B33" s="281">
        <v>479000</v>
      </c>
      <c r="C33" s="281">
        <v>1133775.06</v>
      </c>
      <c r="D33" s="280">
        <v>1612775.06</v>
      </c>
      <c r="E33" s="281">
        <v>1612775.06</v>
      </c>
      <c r="F33" s="281">
        <v>1612775.06</v>
      </c>
      <c r="G33" s="77">
        <f t="shared" si="6"/>
        <v>0</v>
      </c>
    </row>
    <row r="34" spans="1:7" ht="14.45" customHeight="1" x14ac:dyDescent="0.25">
      <c r="A34" s="88" t="s">
        <v>332</v>
      </c>
      <c r="B34" s="281">
        <v>2000000</v>
      </c>
      <c r="C34" s="281">
        <v>3130279.46</v>
      </c>
      <c r="D34" s="280">
        <v>5130279.46</v>
      </c>
      <c r="E34" s="281">
        <v>5130279.46</v>
      </c>
      <c r="F34" s="281">
        <v>5130279.46</v>
      </c>
      <c r="G34" s="77">
        <f t="shared" si="6"/>
        <v>0</v>
      </c>
    </row>
    <row r="35" spans="1:7" ht="14.45" customHeight="1" x14ac:dyDescent="0.25">
      <c r="A35" s="88" t="s">
        <v>333</v>
      </c>
      <c r="B35" s="281">
        <v>278500</v>
      </c>
      <c r="C35" s="281">
        <v>400074.54</v>
      </c>
      <c r="D35" s="280">
        <v>678574.54</v>
      </c>
      <c r="E35" s="281">
        <v>678574.54</v>
      </c>
      <c r="F35" s="281">
        <v>678574.54</v>
      </c>
      <c r="G35" s="77">
        <f t="shared" si="6"/>
        <v>0</v>
      </c>
    </row>
    <row r="36" spans="1:7" ht="14.45" customHeight="1" x14ac:dyDescent="0.25">
      <c r="A36" s="88" t="s">
        <v>334</v>
      </c>
      <c r="B36" s="281">
        <v>21169500</v>
      </c>
      <c r="C36" s="281">
        <v>45282973.689999998</v>
      </c>
      <c r="D36" s="280">
        <v>66452473.689999998</v>
      </c>
      <c r="E36" s="281">
        <v>66447930.689999998</v>
      </c>
      <c r="F36" s="281">
        <v>66447930.689999998</v>
      </c>
      <c r="G36" s="77">
        <f t="shared" si="6"/>
        <v>4543</v>
      </c>
    </row>
    <row r="37" spans="1:7" ht="14.45" customHeight="1" x14ac:dyDescent="0.25">
      <c r="A37" s="88" t="s">
        <v>335</v>
      </c>
      <c r="B37" s="281">
        <v>5930165.1299999999</v>
      </c>
      <c r="C37" s="281">
        <v>675885.22</v>
      </c>
      <c r="D37" s="280">
        <v>6606050.3499999996</v>
      </c>
      <c r="E37" s="281">
        <v>6606050.3499999996</v>
      </c>
      <c r="F37" s="281">
        <v>6606050.3499999996</v>
      </c>
      <c r="G37" s="77">
        <f t="shared" si="6"/>
        <v>0</v>
      </c>
    </row>
    <row r="38" spans="1:7" x14ac:dyDescent="0.25">
      <c r="A38" s="87" t="s">
        <v>336</v>
      </c>
      <c r="B38" s="86">
        <f t="shared" ref="B38:G38" si="7">SUM(B39:B47)</f>
        <v>44152584.760000005</v>
      </c>
      <c r="C38" s="86">
        <f t="shared" si="7"/>
        <v>7837851.5700000003</v>
      </c>
      <c r="D38" s="86">
        <f t="shared" si="7"/>
        <v>51990436.329999998</v>
      </c>
      <c r="E38" s="86">
        <f t="shared" si="7"/>
        <v>51985261.600000001</v>
      </c>
      <c r="F38" s="86">
        <f t="shared" si="7"/>
        <v>51985261.600000001</v>
      </c>
      <c r="G38" s="86">
        <f t="shared" si="7"/>
        <v>5174.7299999999814</v>
      </c>
    </row>
    <row r="39" spans="1:7" x14ac:dyDescent="0.25">
      <c r="A39" s="88" t="s">
        <v>337</v>
      </c>
      <c r="B39" s="283">
        <v>12703402.640000001</v>
      </c>
      <c r="C39" s="283">
        <v>3068982.97</v>
      </c>
      <c r="D39" s="282">
        <v>15772385.610000001</v>
      </c>
      <c r="E39" s="283">
        <v>15772385.609999999</v>
      </c>
      <c r="F39" s="283">
        <v>15772385.609999999</v>
      </c>
      <c r="G39" s="77">
        <f>D39-E39</f>
        <v>0</v>
      </c>
    </row>
    <row r="40" spans="1:7" x14ac:dyDescent="0.25">
      <c r="A40" s="88" t="s">
        <v>338</v>
      </c>
      <c r="B40" s="282">
        <v>0</v>
      </c>
      <c r="C40" s="282">
        <v>0</v>
      </c>
      <c r="D40" s="282">
        <v>0</v>
      </c>
      <c r="E40" s="282">
        <v>0</v>
      </c>
      <c r="F40" s="282">
        <v>0</v>
      </c>
      <c r="G40" s="77">
        <f t="shared" ref="G40:G47" si="8">D40-E40</f>
        <v>0</v>
      </c>
    </row>
    <row r="41" spans="1:7" x14ac:dyDescent="0.25">
      <c r="A41" s="88" t="s">
        <v>339</v>
      </c>
      <c r="B41" s="283">
        <v>0</v>
      </c>
      <c r="C41" s="283">
        <v>1091312.8999999999</v>
      </c>
      <c r="D41" s="282">
        <v>1091312.8999999999</v>
      </c>
      <c r="E41" s="283">
        <v>1086138.17</v>
      </c>
      <c r="F41" s="283">
        <v>1086138.17</v>
      </c>
      <c r="G41" s="77">
        <f t="shared" si="8"/>
        <v>5174.7299999999814</v>
      </c>
    </row>
    <row r="42" spans="1:7" x14ac:dyDescent="0.25">
      <c r="A42" s="88" t="s">
        <v>340</v>
      </c>
      <c r="B42" s="283">
        <v>7547510</v>
      </c>
      <c r="C42" s="283">
        <v>8267538.2800000003</v>
      </c>
      <c r="D42" s="282">
        <v>15815048.280000001</v>
      </c>
      <c r="E42" s="283">
        <v>15815048.279999999</v>
      </c>
      <c r="F42" s="283">
        <v>15815048.279999999</v>
      </c>
      <c r="G42" s="77">
        <f t="shared" si="8"/>
        <v>0</v>
      </c>
    </row>
    <row r="43" spans="1:7" x14ac:dyDescent="0.25">
      <c r="A43" s="88" t="s">
        <v>341</v>
      </c>
      <c r="B43" s="283">
        <v>23901672.120000001</v>
      </c>
      <c r="C43" s="283">
        <v>-4589982.58</v>
      </c>
      <c r="D43" s="282">
        <v>19311689.539999999</v>
      </c>
      <c r="E43" s="283">
        <v>19311689.539999999</v>
      </c>
      <c r="F43" s="283">
        <v>19311689.539999999</v>
      </c>
      <c r="G43" s="77">
        <f t="shared" si="8"/>
        <v>0</v>
      </c>
    </row>
    <row r="44" spans="1:7" x14ac:dyDescent="0.25">
      <c r="A44" s="88" t="s">
        <v>342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8"/>
        <v>0</v>
      </c>
    </row>
    <row r="45" spans="1:7" x14ac:dyDescent="0.25">
      <c r="A45" s="88" t="s">
        <v>343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8"/>
        <v>0</v>
      </c>
    </row>
    <row r="46" spans="1:7" x14ac:dyDescent="0.25">
      <c r="A46" s="88" t="s">
        <v>344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8"/>
        <v>0</v>
      </c>
    </row>
    <row r="47" spans="1:7" x14ac:dyDescent="0.25">
      <c r="A47" s="88" t="s">
        <v>345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8"/>
        <v>0</v>
      </c>
    </row>
    <row r="48" spans="1:7" x14ac:dyDescent="0.25">
      <c r="A48" s="87" t="s">
        <v>346</v>
      </c>
      <c r="B48" s="86">
        <f t="shared" ref="B48:G48" si="9">SUM(B49:B57)</f>
        <v>52655.46</v>
      </c>
      <c r="C48" s="86">
        <f t="shared" si="9"/>
        <v>2330980.5700000003</v>
      </c>
      <c r="D48" s="86">
        <f t="shared" si="9"/>
        <v>2383636.0300000003</v>
      </c>
      <c r="E48" s="86">
        <f t="shared" si="9"/>
        <v>2368624.04</v>
      </c>
      <c r="F48" s="86">
        <f t="shared" si="9"/>
        <v>2368624.04</v>
      </c>
      <c r="G48" s="86">
        <f t="shared" si="9"/>
        <v>15011.989999999991</v>
      </c>
    </row>
    <row r="49" spans="1:7" x14ac:dyDescent="0.25">
      <c r="A49" s="88" t="s">
        <v>347</v>
      </c>
      <c r="B49" s="285">
        <v>52655.46</v>
      </c>
      <c r="C49" s="285">
        <v>1064576.56</v>
      </c>
      <c r="D49" s="284">
        <v>1117232.02</v>
      </c>
      <c r="E49" s="285">
        <v>1102220.03</v>
      </c>
      <c r="F49" s="285">
        <v>1102220.03</v>
      </c>
      <c r="G49" s="77">
        <f>D49-E49</f>
        <v>15011.989999999991</v>
      </c>
    </row>
    <row r="50" spans="1:7" x14ac:dyDescent="0.25">
      <c r="A50" s="88" t="s">
        <v>348</v>
      </c>
      <c r="B50" s="285">
        <v>0</v>
      </c>
      <c r="C50" s="285">
        <v>1234388.01</v>
      </c>
      <c r="D50" s="284">
        <v>1234388.01</v>
      </c>
      <c r="E50" s="285">
        <v>1234388.01</v>
      </c>
      <c r="F50" s="285">
        <v>1234388.01</v>
      </c>
      <c r="G50" s="77">
        <f t="shared" ref="G50:G57" si="10">D50-E50</f>
        <v>0</v>
      </c>
    </row>
    <row r="51" spans="1:7" x14ac:dyDescent="0.25">
      <c r="A51" s="88" t="s">
        <v>349</v>
      </c>
      <c r="B51" s="284">
        <v>0</v>
      </c>
      <c r="C51" s="284">
        <v>0</v>
      </c>
      <c r="D51" s="284">
        <v>0</v>
      </c>
      <c r="E51" s="284">
        <v>0</v>
      </c>
      <c r="F51" s="284">
        <v>0</v>
      </c>
      <c r="G51" s="77">
        <f t="shared" si="10"/>
        <v>0</v>
      </c>
    </row>
    <row r="52" spans="1:7" x14ac:dyDescent="0.25">
      <c r="A52" s="88" t="s">
        <v>350</v>
      </c>
      <c r="B52" s="284">
        <v>0</v>
      </c>
      <c r="C52" s="284">
        <v>0</v>
      </c>
      <c r="D52" s="284">
        <v>0</v>
      </c>
      <c r="E52" s="284">
        <v>0</v>
      </c>
      <c r="F52" s="284">
        <v>0</v>
      </c>
      <c r="G52" s="77">
        <f t="shared" si="10"/>
        <v>0</v>
      </c>
    </row>
    <row r="53" spans="1:7" x14ac:dyDescent="0.25">
      <c r="A53" s="88" t="s">
        <v>351</v>
      </c>
      <c r="B53" s="285">
        <v>0</v>
      </c>
      <c r="C53" s="285">
        <v>0</v>
      </c>
      <c r="D53" s="284">
        <v>0</v>
      </c>
      <c r="E53" s="285">
        <v>0</v>
      </c>
      <c r="F53" s="285">
        <v>0</v>
      </c>
      <c r="G53" s="77">
        <f t="shared" si="10"/>
        <v>0</v>
      </c>
    </row>
    <row r="54" spans="1:7" x14ac:dyDescent="0.25">
      <c r="A54" s="88" t="s">
        <v>352</v>
      </c>
      <c r="B54" s="285">
        <v>0</v>
      </c>
      <c r="C54" s="285">
        <v>32016</v>
      </c>
      <c r="D54" s="284">
        <v>32016</v>
      </c>
      <c r="E54" s="285">
        <v>32016</v>
      </c>
      <c r="F54" s="285">
        <v>32016</v>
      </c>
      <c r="G54" s="77">
        <f t="shared" si="10"/>
        <v>0</v>
      </c>
    </row>
    <row r="55" spans="1:7" x14ac:dyDescent="0.25">
      <c r="A55" s="88" t="s">
        <v>353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10"/>
        <v>0</v>
      </c>
    </row>
    <row r="56" spans="1:7" x14ac:dyDescent="0.25">
      <c r="A56" s="88" t="s">
        <v>354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10"/>
        <v>0</v>
      </c>
    </row>
    <row r="57" spans="1:7" x14ac:dyDescent="0.25">
      <c r="A57" s="88" t="s">
        <v>355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f t="shared" si="10"/>
        <v>0</v>
      </c>
    </row>
    <row r="58" spans="1:7" x14ac:dyDescent="0.25">
      <c r="A58" s="87" t="s">
        <v>356</v>
      </c>
      <c r="B58" s="86">
        <f t="shared" ref="B58:G58" si="11">SUM(B59:B61)</f>
        <v>0</v>
      </c>
      <c r="C58" s="86">
        <f t="shared" si="11"/>
        <v>25803211.420000002</v>
      </c>
      <c r="D58" s="86">
        <f t="shared" si="11"/>
        <v>25803211.420000002</v>
      </c>
      <c r="E58" s="86">
        <f t="shared" si="11"/>
        <v>10919221.59</v>
      </c>
      <c r="F58" s="86">
        <f t="shared" si="11"/>
        <v>10919221.59</v>
      </c>
      <c r="G58" s="86">
        <f t="shared" si="11"/>
        <v>14883989.829999998</v>
      </c>
    </row>
    <row r="59" spans="1:7" x14ac:dyDescent="0.25">
      <c r="A59" s="88" t="s">
        <v>357</v>
      </c>
      <c r="B59" s="287">
        <v>0</v>
      </c>
      <c r="C59" s="287">
        <v>17027064</v>
      </c>
      <c r="D59" s="286">
        <v>17027064</v>
      </c>
      <c r="E59" s="287">
        <v>4082123.23</v>
      </c>
      <c r="F59" s="287">
        <v>4082123.23</v>
      </c>
      <c r="G59" s="77">
        <f>D59-E59</f>
        <v>12944940.77</v>
      </c>
    </row>
    <row r="60" spans="1:7" x14ac:dyDescent="0.25">
      <c r="A60" s="88" t="s">
        <v>358</v>
      </c>
      <c r="B60" s="287">
        <v>0</v>
      </c>
      <c r="C60" s="287">
        <v>792000</v>
      </c>
      <c r="D60" s="286">
        <v>792000</v>
      </c>
      <c r="E60" s="287">
        <v>0</v>
      </c>
      <c r="F60" s="287">
        <v>0</v>
      </c>
      <c r="G60" s="77">
        <f t="shared" ref="G60:G61" si="12">D60-E60</f>
        <v>792000</v>
      </c>
    </row>
    <row r="61" spans="1:7" x14ac:dyDescent="0.25">
      <c r="A61" s="88" t="s">
        <v>359</v>
      </c>
      <c r="B61" s="287">
        <v>0</v>
      </c>
      <c r="C61" s="287">
        <v>7984147.4199999999</v>
      </c>
      <c r="D61" s="286">
        <v>7984147.4199999999</v>
      </c>
      <c r="E61" s="287">
        <v>6837098.3600000003</v>
      </c>
      <c r="F61" s="287">
        <v>6837098.3600000003</v>
      </c>
      <c r="G61" s="77">
        <f t="shared" si="12"/>
        <v>1147049.0599999996</v>
      </c>
    </row>
    <row r="62" spans="1:7" x14ac:dyDescent="0.25">
      <c r="A62" s="87" t="s">
        <v>360</v>
      </c>
      <c r="B62" s="86">
        <f t="shared" ref="B62:G62" si="13">SUM(B63:B67,B69:B70)</f>
        <v>0</v>
      </c>
      <c r="C62" s="86">
        <f t="shared" si="13"/>
        <v>89911740.409999996</v>
      </c>
      <c r="D62" s="86">
        <f t="shared" si="13"/>
        <v>89911740.409999996</v>
      </c>
      <c r="E62" s="86">
        <f t="shared" si="13"/>
        <v>0</v>
      </c>
      <c r="F62" s="86">
        <f t="shared" si="13"/>
        <v>0</v>
      </c>
      <c r="G62" s="86">
        <f t="shared" si="13"/>
        <v>89911740.409999996</v>
      </c>
    </row>
    <row r="63" spans="1:7" x14ac:dyDescent="0.25">
      <c r="A63" s="88" t="s">
        <v>361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362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4">D64-E64</f>
        <v>0</v>
      </c>
    </row>
    <row r="65" spans="1:7" x14ac:dyDescent="0.25">
      <c r="A65" s="88" t="s">
        <v>363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4"/>
        <v>0</v>
      </c>
    </row>
    <row r="66" spans="1:7" x14ac:dyDescent="0.25">
      <c r="A66" s="88" t="s">
        <v>364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4"/>
        <v>0</v>
      </c>
    </row>
    <row r="67" spans="1:7" x14ac:dyDescent="0.25">
      <c r="A67" s="88" t="s">
        <v>365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4"/>
        <v>0</v>
      </c>
    </row>
    <row r="68" spans="1:7" x14ac:dyDescent="0.25">
      <c r="A68" s="88" t="s">
        <v>366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4"/>
        <v>0</v>
      </c>
    </row>
    <row r="69" spans="1:7" x14ac:dyDescent="0.25">
      <c r="A69" s="88" t="s">
        <v>367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4"/>
        <v>0</v>
      </c>
    </row>
    <row r="70" spans="1:7" x14ac:dyDescent="0.25">
      <c r="A70" s="88" t="s">
        <v>368</v>
      </c>
      <c r="B70" s="77">
        <v>0</v>
      </c>
      <c r="C70" s="289">
        <v>89911740.409999996</v>
      </c>
      <c r="D70" s="288">
        <v>89911740.409999996</v>
      </c>
      <c r="E70" s="77">
        <v>0</v>
      </c>
      <c r="F70" s="77">
        <v>0</v>
      </c>
      <c r="G70" s="77">
        <f t="shared" si="14"/>
        <v>89911740.409999996</v>
      </c>
    </row>
    <row r="71" spans="1:7" x14ac:dyDescent="0.25">
      <c r="A71" s="87" t="s">
        <v>369</v>
      </c>
      <c r="B71" s="86">
        <f t="shared" ref="B71:G71" si="15">SUM(B72:B74)</f>
        <v>400000</v>
      </c>
      <c r="C71" s="86">
        <f t="shared" si="15"/>
        <v>3080759.91</v>
      </c>
      <c r="D71" s="86">
        <f t="shared" si="15"/>
        <v>3480759.91</v>
      </c>
      <c r="E71" s="86">
        <f t="shared" si="15"/>
        <v>2480759.91</v>
      </c>
      <c r="F71" s="86">
        <f t="shared" si="15"/>
        <v>2480759.91</v>
      </c>
      <c r="G71" s="86">
        <f t="shared" si="15"/>
        <v>1000000</v>
      </c>
    </row>
    <row r="72" spans="1:7" x14ac:dyDescent="0.25">
      <c r="A72" s="88" t="s">
        <v>370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371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6">D73-E73</f>
        <v>0</v>
      </c>
    </row>
    <row r="74" spans="1:7" x14ac:dyDescent="0.25">
      <c r="A74" s="88" t="s">
        <v>372</v>
      </c>
      <c r="B74" s="291">
        <v>400000</v>
      </c>
      <c r="C74" s="291">
        <v>3080759.91</v>
      </c>
      <c r="D74" s="290">
        <v>3480759.91</v>
      </c>
      <c r="E74" s="291">
        <v>2480759.91</v>
      </c>
      <c r="F74" s="291">
        <v>2480759.91</v>
      </c>
      <c r="G74" s="77">
        <f t="shared" si="16"/>
        <v>1000000</v>
      </c>
    </row>
    <row r="75" spans="1:7" x14ac:dyDescent="0.25">
      <c r="A75" s="87" t="s">
        <v>373</v>
      </c>
      <c r="B75" s="86">
        <f t="shared" ref="B75:G75" si="17">SUM(B76:B82)</f>
        <v>30167817.740000002</v>
      </c>
      <c r="C75" s="86">
        <f t="shared" si="17"/>
        <v>113220.73</v>
      </c>
      <c r="D75" s="86">
        <f t="shared" si="17"/>
        <v>30281038.469999999</v>
      </c>
      <c r="E75" s="86">
        <f t="shared" si="17"/>
        <v>30281038.469999999</v>
      </c>
      <c r="F75" s="86">
        <f t="shared" si="17"/>
        <v>30281038.469999999</v>
      </c>
      <c r="G75" s="86">
        <f t="shared" si="17"/>
        <v>0</v>
      </c>
    </row>
    <row r="76" spans="1:7" x14ac:dyDescent="0.25">
      <c r="A76" s="88" t="s">
        <v>374</v>
      </c>
      <c r="B76" s="293">
        <v>27333336</v>
      </c>
      <c r="C76" s="293">
        <v>0</v>
      </c>
      <c r="D76" s="292">
        <v>27333336</v>
      </c>
      <c r="E76" s="293">
        <v>27333336</v>
      </c>
      <c r="F76" s="293">
        <v>27333336</v>
      </c>
      <c r="G76" s="77">
        <f>D76-E76</f>
        <v>0</v>
      </c>
    </row>
    <row r="77" spans="1:7" x14ac:dyDescent="0.25">
      <c r="A77" s="88" t="s">
        <v>375</v>
      </c>
      <c r="B77" s="293">
        <v>2834481.74</v>
      </c>
      <c r="C77" s="293">
        <v>113220.73</v>
      </c>
      <c r="D77" s="292">
        <v>2947702.47</v>
      </c>
      <c r="E77" s="293">
        <v>2947702.47</v>
      </c>
      <c r="F77" s="293">
        <v>2947702.47</v>
      </c>
      <c r="G77" s="77">
        <f t="shared" ref="G77:G82" si="18">D77-E77</f>
        <v>0</v>
      </c>
    </row>
    <row r="78" spans="1:7" x14ac:dyDescent="0.25">
      <c r="A78" s="88" t="s">
        <v>376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8"/>
        <v>0</v>
      </c>
    </row>
    <row r="79" spans="1:7" x14ac:dyDescent="0.25">
      <c r="A79" s="88" t="s">
        <v>377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8"/>
        <v>0</v>
      </c>
    </row>
    <row r="80" spans="1:7" x14ac:dyDescent="0.25">
      <c r="A80" s="88" t="s">
        <v>378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8"/>
        <v>0</v>
      </c>
    </row>
    <row r="81" spans="1:7" x14ac:dyDescent="0.25">
      <c r="A81" s="88" t="s">
        <v>379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8"/>
        <v>0</v>
      </c>
    </row>
    <row r="82" spans="1:7" x14ac:dyDescent="0.25">
      <c r="A82" s="88" t="s">
        <v>380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8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381</v>
      </c>
      <c r="B84" s="86">
        <f t="shared" ref="B84:G84" si="19">SUM(B85,B93,B103,B113,B123,B133,B137,B146,B150)</f>
        <v>277053600.80000001</v>
      </c>
      <c r="C84" s="86">
        <f t="shared" si="19"/>
        <v>234547133.5</v>
      </c>
      <c r="D84" s="86">
        <f t="shared" si="19"/>
        <v>511600734.30000001</v>
      </c>
      <c r="E84" s="86">
        <f t="shared" si="19"/>
        <v>349819891.25999999</v>
      </c>
      <c r="F84" s="86">
        <f t="shared" si="19"/>
        <v>349819891.25999999</v>
      </c>
      <c r="G84" s="86">
        <f t="shared" si="19"/>
        <v>161780843.03999999</v>
      </c>
    </row>
    <row r="85" spans="1:7" x14ac:dyDescent="0.25">
      <c r="A85" s="87" t="s">
        <v>308</v>
      </c>
      <c r="B85" s="86">
        <f t="shared" ref="B85:G85" si="20">SUM(B86:B92)</f>
        <v>21558947.009999998</v>
      </c>
      <c r="C85" s="86">
        <f t="shared" si="20"/>
        <v>40003690.43</v>
      </c>
      <c r="D85" s="86">
        <f t="shared" si="20"/>
        <v>61562637.439999998</v>
      </c>
      <c r="E85" s="86">
        <f t="shared" si="20"/>
        <v>61562637.439999998</v>
      </c>
      <c r="F85" s="86">
        <f t="shared" si="20"/>
        <v>61562637.439999998</v>
      </c>
      <c r="G85" s="86">
        <f t="shared" si="20"/>
        <v>0</v>
      </c>
    </row>
    <row r="86" spans="1:7" x14ac:dyDescent="0.25">
      <c r="A86" s="88" t="s">
        <v>309</v>
      </c>
      <c r="B86" s="295">
        <v>11450539.23</v>
      </c>
      <c r="C86" s="295">
        <v>10944033.810000001</v>
      </c>
      <c r="D86" s="294">
        <v>22394573.039999999</v>
      </c>
      <c r="E86" s="295">
        <v>22394573.039999999</v>
      </c>
      <c r="F86" s="295">
        <v>22394573.039999999</v>
      </c>
      <c r="G86" s="77">
        <f>D86-E86</f>
        <v>0</v>
      </c>
    </row>
    <row r="87" spans="1:7" x14ac:dyDescent="0.25">
      <c r="A87" s="88" t="s">
        <v>310</v>
      </c>
      <c r="B87" s="295">
        <v>0</v>
      </c>
      <c r="C87" s="295">
        <v>14100</v>
      </c>
      <c r="D87" s="294">
        <v>14100</v>
      </c>
      <c r="E87" s="295">
        <v>14100</v>
      </c>
      <c r="F87" s="295">
        <v>14100</v>
      </c>
      <c r="G87" s="77">
        <f t="shared" ref="G87:G92" si="21">D87-E87</f>
        <v>0</v>
      </c>
    </row>
    <row r="88" spans="1:7" x14ac:dyDescent="0.25">
      <c r="A88" s="88" t="s">
        <v>311</v>
      </c>
      <c r="B88" s="295">
        <v>0</v>
      </c>
      <c r="C88" s="295">
        <v>15216026.58</v>
      </c>
      <c r="D88" s="294">
        <v>15216026.58</v>
      </c>
      <c r="E88" s="295">
        <v>15216026.58</v>
      </c>
      <c r="F88" s="295">
        <v>15216026.58</v>
      </c>
      <c r="G88" s="77">
        <f t="shared" si="21"/>
        <v>0</v>
      </c>
    </row>
    <row r="89" spans="1:7" x14ac:dyDescent="0.25">
      <c r="A89" s="88" t="s">
        <v>312</v>
      </c>
      <c r="B89" s="295">
        <v>10108407.779999999</v>
      </c>
      <c r="C89" s="295">
        <v>5065871.84</v>
      </c>
      <c r="D89" s="294">
        <v>15174279.619999999</v>
      </c>
      <c r="E89" s="295">
        <v>15174279.619999999</v>
      </c>
      <c r="F89" s="295">
        <v>15174279.619999999</v>
      </c>
      <c r="G89" s="77">
        <f t="shared" si="21"/>
        <v>0</v>
      </c>
    </row>
    <row r="90" spans="1:7" x14ac:dyDescent="0.25">
      <c r="A90" s="88" t="s">
        <v>313</v>
      </c>
      <c r="B90" s="295">
        <v>0</v>
      </c>
      <c r="C90" s="295">
        <v>7513658.2000000002</v>
      </c>
      <c r="D90" s="294">
        <v>7513658.2000000002</v>
      </c>
      <c r="E90" s="295">
        <v>7513658.2000000002</v>
      </c>
      <c r="F90" s="295">
        <v>7513658.2000000002</v>
      </c>
      <c r="G90" s="77">
        <f t="shared" si="21"/>
        <v>0</v>
      </c>
    </row>
    <row r="91" spans="1:7" x14ac:dyDescent="0.25">
      <c r="A91" s="88" t="s">
        <v>314</v>
      </c>
      <c r="B91" s="295">
        <v>0</v>
      </c>
      <c r="C91" s="295">
        <v>0</v>
      </c>
      <c r="D91" s="294">
        <v>0</v>
      </c>
      <c r="E91" s="295">
        <v>0</v>
      </c>
      <c r="F91" s="295">
        <v>0</v>
      </c>
      <c r="G91" s="77">
        <f t="shared" si="21"/>
        <v>0</v>
      </c>
    </row>
    <row r="92" spans="1:7" x14ac:dyDescent="0.25">
      <c r="A92" s="88" t="s">
        <v>315</v>
      </c>
      <c r="B92" s="295">
        <v>0</v>
      </c>
      <c r="C92" s="295">
        <v>1250000</v>
      </c>
      <c r="D92" s="294">
        <v>1250000</v>
      </c>
      <c r="E92" s="295">
        <v>1250000</v>
      </c>
      <c r="F92" s="295">
        <v>1250000</v>
      </c>
      <c r="G92" s="77">
        <f t="shared" si="21"/>
        <v>0</v>
      </c>
    </row>
    <row r="93" spans="1:7" x14ac:dyDescent="0.25">
      <c r="A93" s="87" t="s">
        <v>316</v>
      </c>
      <c r="B93" s="86">
        <f t="shared" ref="B93:G93" si="22">SUM(B94:B102)</f>
        <v>24722000</v>
      </c>
      <c r="C93" s="86">
        <f t="shared" si="22"/>
        <v>14885962.150000002</v>
      </c>
      <c r="D93" s="86">
        <f t="shared" si="22"/>
        <v>39607962.150000006</v>
      </c>
      <c r="E93" s="86">
        <f t="shared" si="22"/>
        <v>38269110.880000003</v>
      </c>
      <c r="F93" s="86">
        <f t="shared" si="22"/>
        <v>38269110.880000003</v>
      </c>
      <c r="G93" s="86">
        <f t="shared" si="22"/>
        <v>1338851.2699999996</v>
      </c>
    </row>
    <row r="94" spans="1:7" x14ac:dyDescent="0.25">
      <c r="A94" s="88" t="s">
        <v>317</v>
      </c>
      <c r="B94" s="297">
        <v>90000</v>
      </c>
      <c r="C94" s="297">
        <v>223616.18</v>
      </c>
      <c r="D94" s="296">
        <v>313616.18</v>
      </c>
      <c r="E94" s="297">
        <v>313615.82</v>
      </c>
      <c r="F94" s="297">
        <v>313615.82</v>
      </c>
      <c r="G94" s="77">
        <f>D94-E94</f>
        <v>0.35999999998603016</v>
      </c>
    </row>
    <row r="95" spans="1:7" x14ac:dyDescent="0.25">
      <c r="A95" s="88" t="s">
        <v>318</v>
      </c>
      <c r="B95" s="296">
        <v>0</v>
      </c>
      <c r="C95" s="296">
        <v>0</v>
      </c>
      <c r="D95" s="296">
        <v>0</v>
      </c>
      <c r="E95" s="296">
        <v>0</v>
      </c>
      <c r="F95" s="296">
        <v>0</v>
      </c>
      <c r="G95" s="77">
        <f t="shared" ref="G95:G102" si="23">D95-E95</f>
        <v>0</v>
      </c>
    </row>
    <row r="96" spans="1:7" x14ac:dyDescent="0.25">
      <c r="A96" s="88" t="s">
        <v>319</v>
      </c>
      <c r="B96" s="296">
        <v>0</v>
      </c>
      <c r="C96" s="296">
        <v>0</v>
      </c>
      <c r="D96" s="296">
        <v>0</v>
      </c>
      <c r="E96" s="296">
        <v>0</v>
      </c>
      <c r="F96" s="296">
        <v>0</v>
      </c>
      <c r="G96" s="77">
        <f t="shared" si="23"/>
        <v>0</v>
      </c>
    </row>
    <row r="97" spans="1:7" x14ac:dyDescent="0.25">
      <c r="A97" s="88" t="s">
        <v>320</v>
      </c>
      <c r="B97" s="297">
        <v>810000</v>
      </c>
      <c r="C97" s="297">
        <v>4127361.57</v>
      </c>
      <c r="D97" s="296">
        <v>4937361.57</v>
      </c>
      <c r="E97" s="297">
        <v>4937361.57</v>
      </c>
      <c r="F97" s="297">
        <v>4937361.57</v>
      </c>
      <c r="G97" s="77">
        <f t="shared" si="23"/>
        <v>0</v>
      </c>
    </row>
    <row r="98" spans="1:7" x14ac:dyDescent="0.25">
      <c r="A98" s="90" t="s">
        <v>321</v>
      </c>
      <c r="B98" s="297">
        <v>255000</v>
      </c>
      <c r="C98" s="297">
        <v>82672.509999999995</v>
      </c>
      <c r="D98" s="296">
        <v>337672.51</v>
      </c>
      <c r="E98" s="297">
        <v>337672.51</v>
      </c>
      <c r="F98" s="297">
        <v>337672.51</v>
      </c>
      <c r="G98" s="77">
        <f t="shared" si="23"/>
        <v>0</v>
      </c>
    </row>
    <row r="99" spans="1:7" x14ac:dyDescent="0.25">
      <c r="A99" s="88" t="s">
        <v>322</v>
      </c>
      <c r="B99" s="297">
        <v>15900000</v>
      </c>
      <c r="C99" s="297">
        <v>6569143.5599999996</v>
      </c>
      <c r="D99" s="296">
        <v>22469143.559999999</v>
      </c>
      <c r="E99" s="297">
        <v>22307161.449999999</v>
      </c>
      <c r="F99" s="297">
        <v>22307161.449999999</v>
      </c>
      <c r="G99" s="77">
        <f t="shared" si="23"/>
        <v>161982.1099999994</v>
      </c>
    </row>
    <row r="100" spans="1:7" x14ac:dyDescent="0.25">
      <c r="A100" s="88" t="s">
        <v>323</v>
      </c>
      <c r="B100" s="297">
        <v>2008000</v>
      </c>
      <c r="C100" s="297">
        <v>-58262.68</v>
      </c>
      <c r="D100" s="296">
        <v>1949737.32</v>
      </c>
      <c r="E100" s="297">
        <v>898522.52</v>
      </c>
      <c r="F100" s="297">
        <v>898522.52</v>
      </c>
      <c r="G100" s="77">
        <f t="shared" si="23"/>
        <v>1051214.8</v>
      </c>
    </row>
    <row r="101" spans="1:7" x14ac:dyDescent="0.25">
      <c r="A101" s="88" t="s">
        <v>324</v>
      </c>
      <c r="B101" s="297">
        <v>835000</v>
      </c>
      <c r="C101" s="297">
        <v>264044.46000000002</v>
      </c>
      <c r="D101" s="296">
        <v>1099044.46</v>
      </c>
      <c r="E101" s="297">
        <v>978900.46</v>
      </c>
      <c r="F101" s="297">
        <v>978900.46</v>
      </c>
      <c r="G101" s="77">
        <f t="shared" si="23"/>
        <v>120144</v>
      </c>
    </row>
    <row r="102" spans="1:7" x14ac:dyDescent="0.25">
      <c r="A102" s="88" t="s">
        <v>325</v>
      </c>
      <c r="B102" s="297">
        <v>4824000</v>
      </c>
      <c r="C102" s="297">
        <v>3677386.55</v>
      </c>
      <c r="D102" s="296">
        <v>8501386.5500000007</v>
      </c>
      <c r="E102" s="297">
        <v>8495876.5500000007</v>
      </c>
      <c r="F102" s="297">
        <v>8495876.5500000007</v>
      </c>
      <c r="G102" s="77">
        <f t="shared" si="23"/>
        <v>5510</v>
      </c>
    </row>
    <row r="103" spans="1:7" x14ac:dyDescent="0.25">
      <c r="A103" s="87" t="s">
        <v>326</v>
      </c>
      <c r="B103" s="86">
        <f>SUM(B104:B112)</f>
        <v>29618400</v>
      </c>
      <c r="C103" s="86">
        <f>SUM(C104:C112)</f>
        <v>69185634.75</v>
      </c>
      <c r="D103" s="86">
        <f>SUM(D104:D112)</f>
        <v>98804034.75</v>
      </c>
      <c r="E103" s="86">
        <f>SUM(E104:E112)</f>
        <v>61940371.799999997</v>
      </c>
      <c r="F103" s="86">
        <f>SUM(F104:F112)</f>
        <v>61940371.799999997</v>
      </c>
      <c r="G103" s="86">
        <f>SUM(G104:G112)</f>
        <v>36863662.950000003</v>
      </c>
    </row>
    <row r="104" spans="1:7" x14ac:dyDescent="0.25">
      <c r="A104" s="88" t="s">
        <v>327</v>
      </c>
      <c r="B104" s="299">
        <v>22685500</v>
      </c>
      <c r="C104" s="299">
        <v>-553758.71999999997</v>
      </c>
      <c r="D104" s="298">
        <v>22131741.280000001</v>
      </c>
      <c r="E104" s="299">
        <v>22131741.280000001</v>
      </c>
      <c r="F104" s="299">
        <v>22131741.280000001</v>
      </c>
      <c r="G104" s="77">
        <f>D104-E104</f>
        <v>0</v>
      </c>
    </row>
    <row r="105" spans="1:7" x14ac:dyDescent="0.25">
      <c r="A105" s="88" t="s">
        <v>328</v>
      </c>
      <c r="B105" s="299">
        <v>0</v>
      </c>
      <c r="C105" s="299">
        <v>347373.6</v>
      </c>
      <c r="D105" s="298">
        <v>347373.6</v>
      </c>
      <c r="E105" s="299">
        <v>347373.6</v>
      </c>
      <c r="F105" s="299">
        <v>347373.6</v>
      </c>
      <c r="G105" s="77">
        <f t="shared" ref="G105:G112" si="24">D105-E105</f>
        <v>0</v>
      </c>
    </row>
    <row r="106" spans="1:7" x14ac:dyDescent="0.25">
      <c r="A106" s="88" t="s">
        <v>329</v>
      </c>
      <c r="B106" s="299">
        <v>0</v>
      </c>
      <c r="C106" s="299">
        <v>1738456.56</v>
      </c>
      <c r="D106" s="298">
        <v>1738456.56</v>
      </c>
      <c r="E106" s="299">
        <v>1738456.56</v>
      </c>
      <c r="F106" s="299">
        <v>1738456.56</v>
      </c>
      <c r="G106" s="77">
        <f t="shared" si="24"/>
        <v>0</v>
      </c>
    </row>
    <row r="107" spans="1:7" x14ac:dyDescent="0.25">
      <c r="A107" s="88" t="s">
        <v>330</v>
      </c>
      <c r="B107" s="299">
        <v>1425900</v>
      </c>
      <c r="C107" s="299">
        <v>163086.85</v>
      </c>
      <c r="D107" s="298">
        <v>1588986.85</v>
      </c>
      <c r="E107" s="299">
        <v>1588691.45</v>
      </c>
      <c r="F107" s="299">
        <v>1588691.45</v>
      </c>
      <c r="G107" s="77">
        <f t="shared" si="24"/>
        <v>295.4000000001397</v>
      </c>
    </row>
    <row r="108" spans="1:7" x14ac:dyDescent="0.25">
      <c r="A108" s="88" t="s">
        <v>331</v>
      </c>
      <c r="B108" s="299">
        <v>5230000</v>
      </c>
      <c r="C108" s="299">
        <v>4101264.23</v>
      </c>
      <c r="D108" s="298">
        <v>9331264.2300000004</v>
      </c>
      <c r="E108" s="299">
        <v>9309561.1199999992</v>
      </c>
      <c r="F108" s="299">
        <v>9309561.1199999992</v>
      </c>
      <c r="G108" s="77">
        <f t="shared" si="24"/>
        <v>21703.110000001267</v>
      </c>
    </row>
    <row r="109" spans="1:7" x14ac:dyDescent="0.25">
      <c r="A109" s="88" t="s">
        <v>332</v>
      </c>
      <c r="B109" s="298">
        <v>0</v>
      </c>
      <c r="C109" s="298">
        <v>0</v>
      </c>
      <c r="D109" s="298">
        <v>0</v>
      </c>
      <c r="E109" s="298">
        <v>0</v>
      </c>
      <c r="F109" s="298">
        <v>0</v>
      </c>
      <c r="G109" s="77">
        <f t="shared" si="24"/>
        <v>0</v>
      </c>
    </row>
    <row r="110" spans="1:7" x14ac:dyDescent="0.25">
      <c r="A110" s="88" t="s">
        <v>333</v>
      </c>
      <c r="B110" s="299">
        <v>7000</v>
      </c>
      <c r="C110" s="299">
        <v>-7000</v>
      </c>
      <c r="D110" s="298">
        <v>0</v>
      </c>
      <c r="E110" s="299">
        <v>0</v>
      </c>
      <c r="F110" s="299">
        <v>0</v>
      </c>
      <c r="G110" s="77">
        <f t="shared" si="24"/>
        <v>0</v>
      </c>
    </row>
    <row r="111" spans="1:7" x14ac:dyDescent="0.25">
      <c r="A111" s="88" t="s">
        <v>334</v>
      </c>
      <c r="B111" s="299">
        <v>270000</v>
      </c>
      <c r="C111" s="299">
        <v>28273519.949999999</v>
      </c>
      <c r="D111" s="298">
        <v>28543519.949999999</v>
      </c>
      <c r="E111" s="299">
        <v>26824547.789999999</v>
      </c>
      <c r="F111" s="299">
        <v>26824547.789999999</v>
      </c>
      <c r="G111" s="77">
        <f t="shared" si="24"/>
        <v>1718972.1600000001</v>
      </c>
    </row>
    <row r="112" spans="1:7" x14ac:dyDescent="0.25">
      <c r="A112" s="88" t="s">
        <v>335</v>
      </c>
      <c r="B112" s="299">
        <v>0</v>
      </c>
      <c r="C112" s="299">
        <v>35122692.280000001</v>
      </c>
      <c r="D112" s="298">
        <v>35122692.280000001</v>
      </c>
      <c r="E112" s="299">
        <v>0</v>
      </c>
      <c r="F112" s="299">
        <v>0</v>
      </c>
      <c r="G112" s="77">
        <f t="shared" si="24"/>
        <v>35122692.280000001</v>
      </c>
    </row>
    <row r="113" spans="1:7" x14ac:dyDescent="0.25">
      <c r="A113" s="87" t="s">
        <v>336</v>
      </c>
      <c r="B113" s="86">
        <f t="shared" ref="B113:G113" si="25">SUM(B114:B122)</f>
        <v>16404597.699999999</v>
      </c>
      <c r="C113" s="86">
        <f t="shared" si="25"/>
        <v>7836378.3399999999</v>
      </c>
      <c r="D113" s="86">
        <f t="shared" si="25"/>
        <v>24240976.039999999</v>
      </c>
      <c r="E113" s="86">
        <f t="shared" si="25"/>
        <v>23640976.039999999</v>
      </c>
      <c r="F113" s="86">
        <f t="shared" si="25"/>
        <v>23640976.039999999</v>
      </c>
      <c r="G113" s="86">
        <f t="shared" si="25"/>
        <v>600000</v>
      </c>
    </row>
    <row r="114" spans="1:7" x14ac:dyDescent="0.25">
      <c r="A114" s="88" t="s">
        <v>337</v>
      </c>
      <c r="B114" s="301">
        <v>16404597.699999999</v>
      </c>
      <c r="C114" s="301">
        <v>0</v>
      </c>
      <c r="D114" s="300">
        <v>16404597.699999999</v>
      </c>
      <c r="E114" s="301">
        <v>16404597.699999999</v>
      </c>
      <c r="F114" s="301">
        <v>16404597.699999999</v>
      </c>
      <c r="G114" s="77">
        <f>D114-E114</f>
        <v>0</v>
      </c>
    </row>
    <row r="115" spans="1:7" x14ac:dyDescent="0.25">
      <c r="A115" s="88" t="s">
        <v>338</v>
      </c>
      <c r="B115" s="300">
        <v>0</v>
      </c>
      <c r="C115" s="300">
        <v>0</v>
      </c>
      <c r="D115" s="300">
        <v>0</v>
      </c>
      <c r="E115" s="300">
        <v>0</v>
      </c>
      <c r="F115" s="300">
        <v>0</v>
      </c>
      <c r="G115" s="77">
        <f t="shared" ref="G115:G122" si="26">D115-E115</f>
        <v>0</v>
      </c>
    </row>
    <row r="116" spans="1:7" x14ac:dyDescent="0.25">
      <c r="A116" s="88" t="s">
        <v>339</v>
      </c>
      <c r="B116" s="301">
        <v>0</v>
      </c>
      <c r="C116" s="301">
        <v>2920280.16</v>
      </c>
      <c r="D116" s="300">
        <v>2920280.16</v>
      </c>
      <c r="E116" s="301">
        <v>2320280.16</v>
      </c>
      <c r="F116" s="301">
        <v>2320280.16</v>
      </c>
      <c r="G116" s="77">
        <f t="shared" si="26"/>
        <v>600000</v>
      </c>
    </row>
    <row r="117" spans="1:7" x14ac:dyDescent="0.25">
      <c r="A117" s="88" t="s">
        <v>340</v>
      </c>
      <c r="B117" s="301">
        <v>0</v>
      </c>
      <c r="C117" s="301">
        <v>0</v>
      </c>
      <c r="D117" s="300">
        <v>0</v>
      </c>
      <c r="E117" s="301">
        <v>0</v>
      </c>
      <c r="F117" s="301">
        <v>0</v>
      </c>
      <c r="G117" s="77">
        <f t="shared" si="26"/>
        <v>0</v>
      </c>
    </row>
    <row r="118" spans="1:7" x14ac:dyDescent="0.25">
      <c r="A118" s="88" t="s">
        <v>341</v>
      </c>
      <c r="B118" s="301">
        <v>0</v>
      </c>
      <c r="C118" s="301">
        <v>4916098.18</v>
      </c>
      <c r="D118" s="300">
        <v>4916098.18</v>
      </c>
      <c r="E118" s="301">
        <v>4916098.18</v>
      </c>
      <c r="F118" s="301">
        <v>4916098.18</v>
      </c>
      <c r="G118" s="77">
        <f t="shared" si="26"/>
        <v>0</v>
      </c>
    </row>
    <row r="119" spans="1:7" x14ac:dyDescent="0.25">
      <c r="A119" s="88" t="s">
        <v>342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6"/>
        <v>0</v>
      </c>
    </row>
    <row r="120" spans="1:7" x14ac:dyDescent="0.25">
      <c r="A120" s="88" t="s">
        <v>343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6"/>
        <v>0</v>
      </c>
    </row>
    <row r="121" spans="1:7" x14ac:dyDescent="0.25">
      <c r="A121" s="88" t="s">
        <v>344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6"/>
        <v>0</v>
      </c>
    </row>
    <row r="122" spans="1:7" x14ac:dyDescent="0.25">
      <c r="A122" s="88" t="s">
        <v>345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6"/>
        <v>0</v>
      </c>
    </row>
    <row r="123" spans="1:7" x14ac:dyDescent="0.25">
      <c r="A123" s="87" t="s">
        <v>346</v>
      </c>
      <c r="B123" s="86">
        <f t="shared" ref="B123:G123" si="27">SUM(B124:B132)</f>
        <v>8000</v>
      </c>
      <c r="C123" s="86">
        <f t="shared" si="27"/>
        <v>23473693.109999999</v>
      </c>
      <c r="D123" s="86">
        <f t="shared" si="27"/>
        <v>23481693.109999999</v>
      </c>
      <c r="E123" s="86">
        <f t="shared" si="27"/>
        <v>17604343.109999999</v>
      </c>
      <c r="F123" s="86">
        <f t="shared" si="27"/>
        <v>17604343.109999999</v>
      </c>
      <c r="G123" s="86">
        <f t="shared" si="27"/>
        <v>5877350</v>
      </c>
    </row>
    <row r="124" spans="1:7" x14ac:dyDescent="0.25">
      <c r="A124" s="88" t="s">
        <v>347</v>
      </c>
      <c r="B124" s="303">
        <v>0</v>
      </c>
      <c r="C124" s="303">
        <v>791148.01</v>
      </c>
      <c r="D124" s="302">
        <v>791148.01</v>
      </c>
      <c r="E124" s="303">
        <v>152298.01</v>
      </c>
      <c r="F124" s="303">
        <v>152298.01</v>
      </c>
      <c r="G124" s="77">
        <f>D124-E124</f>
        <v>638850</v>
      </c>
    </row>
    <row r="125" spans="1:7" x14ac:dyDescent="0.25">
      <c r="A125" s="88" t="s">
        <v>348</v>
      </c>
      <c r="B125" s="303">
        <v>0</v>
      </c>
      <c r="C125" s="303">
        <v>63571.48</v>
      </c>
      <c r="D125" s="302">
        <v>63571.48</v>
      </c>
      <c r="E125" s="303">
        <v>63571.48</v>
      </c>
      <c r="F125" s="303">
        <v>63571.48</v>
      </c>
      <c r="G125" s="77">
        <f t="shared" ref="G125:G132" si="28">D125-E125</f>
        <v>0</v>
      </c>
    </row>
    <row r="126" spans="1:7" x14ac:dyDescent="0.25">
      <c r="A126" s="88" t="s">
        <v>349</v>
      </c>
      <c r="B126" s="302">
        <v>0</v>
      </c>
      <c r="C126" s="302">
        <v>0</v>
      </c>
      <c r="D126" s="302">
        <v>0</v>
      </c>
      <c r="E126" s="302">
        <v>0</v>
      </c>
      <c r="F126" s="302">
        <v>0</v>
      </c>
      <c r="G126" s="77">
        <f t="shared" si="28"/>
        <v>0</v>
      </c>
    </row>
    <row r="127" spans="1:7" x14ac:dyDescent="0.25">
      <c r="A127" s="88" t="s">
        <v>350</v>
      </c>
      <c r="B127" s="303">
        <v>0</v>
      </c>
      <c r="C127" s="303">
        <v>22516835.390000001</v>
      </c>
      <c r="D127" s="302">
        <v>22516835.390000001</v>
      </c>
      <c r="E127" s="303">
        <v>17278335.390000001</v>
      </c>
      <c r="F127" s="303">
        <v>17278335.390000001</v>
      </c>
      <c r="G127" s="77">
        <f t="shared" si="28"/>
        <v>5238500</v>
      </c>
    </row>
    <row r="128" spans="1:7" x14ac:dyDescent="0.25">
      <c r="A128" s="88" t="s">
        <v>351</v>
      </c>
      <c r="B128" s="302">
        <v>0</v>
      </c>
      <c r="C128" s="302">
        <v>0</v>
      </c>
      <c r="D128" s="302">
        <v>0</v>
      </c>
      <c r="E128" s="302">
        <v>0</v>
      </c>
      <c r="F128" s="302">
        <v>0</v>
      </c>
      <c r="G128" s="77">
        <f t="shared" si="28"/>
        <v>0</v>
      </c>
    </row>
    <row r="129" spans="1:7" x14ac:dyDescent="0.25">
      <c r="A129" s="88" t="s">
        <v>352</v>
      </c>
      <c r="B129" s="303">
        <v>8000</v>
      </c>
      <c r="C129" s="303">
        <v>102138.23</v>
      </c>
      <c r="D129" s="302">
        <v>110138.23</v>
      </c>
      <c r="E129" s="303">
        <v>110138.23</v>
      </c>
      <c r="F129" s="303">
        <v>110138.23</v>
      </c>
      <c r="G129" s="77">
        <f t="shared" si="28"/>
        <v>0</v>
      </c>
    </row>
    <row r="130" spans="1:7" x14ac:dyDescent="0.25">
      <c r="A130" s="88" t="s">
        <v>353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8"/>
        <v>0</v>
      </c>
    </row>
    <row r="131" spans="1:7" x14ac:dyDescent="0.25">
      <c r="A131" s="88" t="s">
        <v>354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8"/>
        <v>0</v>
      </c>
    </row>
    <row r="132" spans="1:7" x14ac:dyDescent="0.25">
      <c r="A132" s="88" t="s">
        <v>355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8"/>
        <v>0</v>
      </c>
    </row>
    <row r="133" spans="1:7" x14ac:dyDescent="0.25">
      <c r="A133" s="87" t="s">
        <v>356</v>
      </c>
      <c r="B133" s="86">
        <f t="shared" ref="B133:G133" si="29">SUM(B134:B136)</f>
        <v>153437022.45000002</v>
      </c>
      <c r="C133" s="86">
        <f t="shared" si="29"/>
        <v>100986563.47999999</v>
      </c>
      <c r="D133" s="86">
        <f t="shared" si="29"/>
        <v>254423585.93000001</v>
      </c>
      <c r="E133" s="86">
        <f t="shared" si="29"/>
        <v>139570372.27000001</v>
      </c>
      <c r="F133" s="86">
        <f t="shared" si="29"/>
        <v>139570372.27000001</v>
      </c>
      <c r="G133" s="86">
        <f t="shared" si="29"/>
        <v>114853213.65999998</v>
      </c>
    </row>
    <row r="134" spans="1:7" x14ac:dyDescent="0.25">
      <c r="A134" s="88" t="s">
        <v>357</v>
      </c>
      <c r="B134" s="305">
        <v>117059555.65000001</v>
      </c>
      <c r="C134" s="305">
        <v>89391904.299999997</v>
      </c>
      <c r="D134" s="304">
        <v>206451459.94999999</v>
      </c>
      <c r="E134" s="305">
        <v>105884270.54000001</v>
      </c>
      <c r="F134" s="305">
        <v>105884270.54000001</v>
      </c>
      <c r="G134" s="77">
        <f>D134-E134</f>
        <v>100567189.40999998</v>
      </c>
    </row>
    <row r="135" spans="1:7" x14ac:dyDescent="0.25">
      <c r="A135" s="88" t="s">
        <v>358</v>
      </c>
      <c r="B135" s="305">
        <v>36011156.689999998</v>
      </c>
      <c r="C135" s="305">
        <v>-3389907.48</v>
      </c>
      <c r="D135" s="304">
        <v>32621249.209999997</v>
      </c>
      <c r="E135" s="305">
        <v>18422885.68</v>
      </c>
      <c r="F135" s="305">
        <v>18422885.68</v>
      </c>
      <c r="G135" s="77">
        <f t="shared" ref="G135:G136" si="30">D135-E135</f>
        <v>14198363.529999997</v>
      </c>
    </row>
    <row r="136" spans="1:7" x14ac:dyDescent="0.25">
      <c r="A136" s="88" t="s">
        <v>359</v>
      </c>
      <c r="B136" s="305">
        <v>366310.11</v>
      </c>
      <c r="C136" s="305">
        <v>14984566.66</v>
      </c>
      <c r="D136" s="304">
        <v>15350876.77</v>
      </c>
      <c r="E136" s="305">
        <v>15263216.050000001</v>
      </c>
      <c r="F136" s="305">
        <v>15263216.050000001</v>
      </c>
      <c r="G136" s="77">
        <f t="shared" si="30"/>
        <v>87660.719999998808</v>
      </c>
    </row>
    <row r="137" spans="1:7" x14ac:dyDescent="0.25">
      <c r="A137" s="87" t="s">
        <v>360</v>
      </c>
      <c r="B137" s="86">
        <f t="shared" ref="B137:G137" si="31">SUM(B138:B142,B144:B145)</f>
        <v>31304633.640000001</v>
      </c>
      <c r="C137" s="86">
        <f t="shared" si="31"/>
        <v>-30033113.690000001</v>
      </c>
      <c r="D137" s="86">
        <f t="shared" si="31"/>
        <v>1271519.9499999993</v>
      </c>
      <c r="E137" s="86">
        <f t="shared" si="31"/>
        <v>0</v>
      </c>
      <c r="F137" s="86">
        <f t="shared" si="31"/>
        <v>0</v>
      </c>
      <c r="G137" s="86">
        <f t="shared" si="31"/>
        <v>1271519.9499999993</v>
      </c>
    </row>
    <row r="138" spans="1:7" x14ac:dyDescent="0.25">
      <c r="A138" s="88" t="s">
        <v>361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362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2">D139-E139</f>
        <v>0</v>
      </c>
    </row>
    <row r="140" spans="1:7" x14ac:dyDescent="0.25">
      <c r="A140" s="88" t="s">
        <v>363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2"/>
        <v>0</v>
      </c>
    </row>
    <row r="141" spans="1:7" x14ac:dyDescent="0.25">
      <c r="A141" s="88" t="s">
        <v>364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2"/>
        <v>0</v>
      </c>
    </row>
    <row r="142" spans="1:7" x14ac:dyDescent="0.25">
      <c r="A142" s="88" t="s">
        <v>365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2"/>
        <v>0</v>
      </c>
    </row>
    <row r="143" spans="1:7" x14ac:dyDescent="0.25">
      <c r="A143" s="88" t="s">
        <v>366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2"/>
        <v>0</v>
      </c>
    </row>
    <row r="144" spans="1:7" x14ac:dyDescent="0.25">
      <c r="A144" s="88" t="s">
        <v>367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2"/>
        <v>0</v>
      </c>
    </row>
    <row r="145" spans="1:7" x14ac:dyDescent="0.25">
      <c r="A145" s="88" t="s">
        <v>368</v>
      </c>
      <c r="B145" s="307">
        <v>31304633.640000001</v>
      </c>
      <c r="C145" s="307">
        <v>-30033113.690000001</v>
      </c>
      <c r="D145" s="306">
        <v>1271519.9499999993</v>
      </c>
      <c r="E145" s="77">
        <v>0</v>
      </c>
      <c r="F145" s="77">
        <v>0</v>
      </c>
      <c r="G145" s="77">
        <f t="shared" si="32"/>
        <v>1271519.9499999993</v>
      </c>
    </row>
    <row r="146" spans="1:7" x14ac:dyDescent="0.25">
      <c r="A146" s="87" t="s">
        <v>369</v>
      </c>
      <c r="B146" s="86">
        <f t="shared" ref="B146:G146" si="33">SUM(B147:B149)</f>
        <v>0</v>
      </c>
      <c r="C146" s="86">
        <f t="shared" si="33"/>
        <v>8208324.9299999997</v>
      </c>
      <c r="D146" s="86">
        <f t="shared" si="33"/>
        <v>8208324.9299999997</v>
      </c>
      <c r="E146" s="86">
        <f t="shared" si="33"/>
        <v>7232079.7199999997</v>
      </c>
      <c r="F146" s="86">
        <f t="shared" si="33"/>
        <v>7232079.7199999997</v>
      </c>
      <c r="G146" s="86">
        <f t="shared" si="33"/>
        <v>976245.21</v>
      </c>
    </row>
    <row r="147" spans="1:7" x14ac:dyDescent="0.25">
      <c r="A147" s="88" t="s">
        <v>370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371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4">D148-E148</f>
        <v>0</v>
      </c>
    </row>
    <row r="149" spans="1:7" x14ac:dyDescent="0.25">
      <c r="A149" s="88" t="s">
        <v>372</v>
      </c>
      <c r="B149" s="309">
        <v>0</v>
      </c>
      <c r="C149" s="309">
        <v>8208324.9299999997</v>
      </c>
      <c r="D149" s="308">
        <v>8208324.9299999997</v>
      </c>
      <c r="E149" s="309">
        <v>7232079.7199999997</v>
      </c>
      <c r="F149" s="309">
        <v>7232079.7199999997</v>
      </c>
      <c r="G149" s="77">
        <f t="shared" si="34"/>
        <v>976245.21</v>
      </c>
    </row>
    <row r="150" spans="1:7" x14ac:dyDescent="0.25">
      <c r="A150" s="87" t="s">
        <v>373</v>
      </c>
      <c r="B150" s="86">
        <f t="shared" ref="B150:G150" si="35">SUM(B151:B157)</f>
        <v>0</v>
      </c>
      <c r="C150" s="86">
        <f t="shared" si="35"/>
        <v>0</v>
      </c>
      <c r="D150" s="86">
        <f t="shared" si="35"/>
        <v>0</v>
      </c>
      <c r="E150" s="86">
        <f t="shared" si="35"/>
        <v>0</v>
      </c>
      <c r="F150" s="86">
        <f t="shared" si="35"/>
        <v>0</v>
      </c>
      <c r="G150" s="86">
        <f t="shared" si="35"/>
        <v>0</v>
      </c>
    </row>
    <row r="151" spans="1:7" x14ac:dyDescent="0.25">
      <c r="A151" s="88" t="s">
        <v>374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375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6">D152-E152</f>
        <v>0</v>
      </c>
    </row>
    <row r="153" spans="1:7" x14ac:dyDescent="0.25">
      <c r="A153" s="88" t="s">
        <v>376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6"/>
        <v>0</v>
      </c>
    </row>
    <row r="154" spans="1:7" x14ac:dyDescent="0.25">
      <c r="A154" s="90" t="s">
        <v>377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6"/>
        <v>0</v>
      </c>
    </row>
    <row r="155" spans="1:7" x14ac:dyDescent="0.25">
      <c r="A155" s="88" t="s">
        <v>378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6"/>
        <v>0</v>
      </c>
    </row>
    <row r="156" spans="1:7" x14ac:dyDescent="0.25">
      <c r="A156" s="88" t="s">
        <v>379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6"/>
        <v>0</v>
      </c>
    </row>
    <row r="157" spans="1:7" x14ac:dyDescent="0.25">
      <c r="A157" s="88" t="s">
        <v>380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6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382</v>
      </c>
      <c r="B159" s="93">
        <f t="shared" ref="B159:G159" si="37">B9+B84</f>
        <v>565352038.80999994</v>
      </c>
      <c r="C159" s="93">
        <f t="shared" si="37"/>
        <v>405908109.88</v>
      </c>
      <c r="D159" s="93">
        <f t="shared" si="37"/>
        <v>971260148.69000006</v>
      </c>
      <c r="E159" s="93">
        <f t="shared" si="37"/>
        <v>703658845.69000006</v>
      </c>
      <c r="F159" s="93">
        <f t="shared" si="37"/>
        <v>703658845.69000006</v>
      </c>
      <c r="G159" s="93">
        <f t="shared" si="37"/>
        <v>267601303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G19:G27 B18:F18 G29:G37 B28:F28 B44:G47 B38:F38 B55:G57 B48:F48 G59:G61 B58:F58 B63:G69 B62:F62 B71:F73 B103:C103 B93:C93 E93:F93 G11:G17 G39:G43 G49:G54 B70 E70:G70 B75:F75 B78:F85 B113:F113 B119:F123 B130:F133 B137:F144 B146:F148 E145:F145 B150:F159 E103:F103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2"/>
  <sheetViews>
    <sheetView showGridLines="0" zoomScale="78" zoomScaleNormal="70" workbookViewId="0">
      <selection sqref="A1:G1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383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>Municipio Dolores Hidalgo CIN (a)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299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384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6</v>
      </c>
      <c r="B7" s="152" t="s">
        <v>301</v>
      </c>
      <c r="C7" s="152"/>
      <c r="D7" s="152"/>
      <c r="E7" s="152"/>
      <c r="F7" s="152"/>
      <c r="G7" s="154" t="s">
        <v>302</v>
      </c>
    </row>
    <row r="8" spans="1:7" ht="30" x14ac:dyDescent="0.25">
      <c r="A8" s="151"/>
      <c r="B8" s="26" t="s">
        <v>303</v>
      </c>
      <c r="C8" s="7" t="s">
        <v>233</v>
      </c>
      <c r="D8" s="26" t="s">
        <v>234</v>
      </c>
      <c r="E8" s="26" t="s">
        <v>189</v>
      </c>
      <c r="F8" s="26" t="s">
        <v>206</v>
      </c>
      <c r="G8" s="153"/>
    </row>
    <row r="9" spans="1:7" ht="15.75" customHeight="1" x14ac:dyDescent="0.25">
      <c r="A9" s="27" t="s">
        <v>385</v>
      </c>
      <c r="B9" s="31">
        <f>SUM(B10:B54)</f>
        <v>288298438.01000011</v>
      </c>
      <c r="C9" s="31">
        <f>SUM(C10:C54)</f>
        <v>171360976.38</v>
      </c>
      <c r="D9" s="31">
        <f>SUM(D10:D54)</f>
        <v>459659414.38999999</v>
      </c>
      <c r="E9" s="31">
        <f>SUM(E10:E54)</f>
        <v>353838954.43000001</v>
      </c>
      <c r="F9" s="31">
        <f>SUM(F10:F54)</f>
        <v>353838954.43000001</v>
      </c>
      <c r="G9" s="31">
        <f>SUM(G10:G54)</f>
        <v>105820459.95999999</v>
      </c>
    </row>
    <row r="10" spans="1:7" x14ac:dyDescent="0.25">
      <c r="A10" s="269" t="s">
        <v>558</v>
      </c>
      <c r="B10" s="264">
        <v>12188933.43</v>
      </c>
      <c r="C10" s="264">
        <v>-2328106.25</v>
      </c>
      <c r="D10" s="266">
        <v>9860827.1799999997</v>
      </c>
      <c r="E10" s="265">
        <v>9860827.1799999997</v>
      </c>
      <c r="F10" s="265">
        <v>9860827.1799999997</v>
      </c>
      <c r="G10" s="267">
        <v>0</v>
      </c>
    </row>
    <row r="11" spans="1:7" s="261" customFormat="1" x14ac:dyDescent="0.25">
      <c r="A11" s="269" t="s">
        <v>559</v>
      </c>
      <c r="B11" s="264">
        <v>4657022.16</v>
      </c>
      <c r="C11" s="264">
        <v>4508318.88</v>
      </c>
      <c r="D11" s="266">
        <v>9165341.0399999991</v>
      </c>
      <c r="E11" s="265">
        <v>9165341.0399999991</v>
      </c>
      <c r="F11" s="265">
        <v>9165341.0399999991</v>
      </c>
      <c r="G11" s="267">
        <v>0</v>
      </c>
    </row>
    <row r="12" spans="1:7" s="261" customFormat="1" x14ac:dyDescent="0.25">
      <c r="A12" s="269" t="s">
        <v>560</v>
      </c>
      <c r="B12" s="264">
        <v>1428757.51</v>
      </c>
      <c r="C12" s="264">
        <v>-83828.56</v>
      </c>
      <c r="D12" s="266">
        <v>1344928.95</v>
      </c>
      <c r="E12" s="265">
        <v>1344928.95</v>
      </c>
      <c r="F12" s="265">
        <v>1344928.95</v>
      </c>
      <c r="G12" s="267">
        <v>0</v>
      </c>
    </row>
    <row r="13" spans="1:7" s="263" customFormat="1" x14ac:dyDescent="0.25">
      <c r="A13" s="269" t="s">
        <v>561</v>
      </c>
      <c r="B13" s="264">
        <v>13257579.49</v>
      </c>
      <c r="C13" s="264">
        <v>32134952.09</v>
      </c>
      <c r="D13" s="266">
        <v>45392531.579999998</v>
      </c>
      <c r="E13" s="265">
        <v>45377519.590000004</v>
      </c>
      <c r="F13" s="265">
        <v>45377519.590000004</v>
      </c>
      <c r="G13" s="267">
        <v>15011.989999994636</v>
      </c>
    </row>
    <row r="14" spans="1:7" s="263" customFormat="1" x14ac:dyDescent="0.25">
      <c r="A14" s="269" t="s">
        <v>562</v>
      </c>
      <c r="B14" s="264">
        <v>1682888.68</v>
      </c>
      <c r="C14" s="264">
        <v>-109893.06</v>
      </c>
      <c r="D14" s="266">
        <v>1572995.6199999999</v>
      </c>
      <c r="E14" s="265">
        <v>1572995.62</v>
      </c>
      <c r="F14" s="265">
        <v>1572995.62</v>
      </c>
      <c r="G14" s="267">
        <v>0</v>
      </c>
    </row>
    <row r="15" spans="1:7" s="263" customFormat="1" x14ac:dyDescent="0.25">
      <c r="A15" s="269" t="s">
        <v>563</v>
      </c>
      <c r="B15" s="264">
        <v>4778939.8099999996</v>
      </c>
      <c r="C15" s="264">
        <v>2942463.76</v>
      </c>
      <c r="D15" s="266">
        <v>7721403.5699999994</v>
      </c>
      <c r="E15" s="265">
        <v>7721403.5700000003</v>
      </c>
      <c r="F15" s="265">
        <v>7721403.5700000003</v>
      </c>
      <c r="G15" s="267">
        <v>0</v>
      </c>
    </row>
    <row r="16" spans="1:7" s="263" customFormat="1" x14ac:dyDescent="0.25">
      <c r="A16" s="269" t="s">
        <v>564</v>
      </c>
      <c r="B16" s="264">
        <v>2293515.96</v>
      </c>
      <c r="C16" s="264">
        <v>360589.82</v>
      </c>
      <c r="D16" s="266">
        <v>2654105.7799999998</v>
      </c>
      <c r="E16" s="265">
        <v>2654105.7799999998</v>
      </c>
      <c r="F16" s="265">
        <v>2654105.7799999998</v>
      </c>
      <c r="G16" s="267">
        <v>0</v>
      </c>
    </row>
    <row r="17" spans="1:7" s="263" customFormat="1" x14ac:dyDescent="0.25">
      <c r="A17" s="269" t="s">
        <v>565</v>
      </c>
      <c r="B17" s="264">
        <v>4620790.5599999996</v>
      </c>
      <c r="C17" s="264">
        <v>-1172531.8400000001</v>
      </c>
      <c r="D17" s="266">
        <v>3448258.7199999997</v>
      </c>
      <c r="E17" s="265">
        <v>3448258.72</v>
      </c>
      <c r="F17" s="265">
        <v>3448258.72</v>
      </c>
      <c r="G17" s="267">
        <v>0</v>
      </c>
    </row>
    <row r="18" spans="1:7" s="263" customFormat="1" x14ac:dyDescent="0.25">
      <c r="A18" s="269" t="s">
        <v>566</v>
      </c>
      <c r="B18" s="264">
        <v>2350418.52</v>
      </c>
      <c r="C18" s="264">
        <v>-423363.15</v>
      </c>
      <c r="D18" s="266">
        <v>1927055.37</v>
      </c>
      <c r="E18" s="265">
        <v>1927055.37</v>
      </c>
      <c r="F18" s="265">
        <v>1927055.37</v>
      </c>
      <c r="G18" s="267">
        <v>0</v>
      </c>
    </row>
    <row r="19" spans="1:7" s="263" customFormat="1" x14ac:dyDescent="0.25">
      <c r="A19" s="269" t="s">
        <v>567</v>
      </c>
      <c r="B19" s="264">
        <v>1380420.12</v>
      </c>
      <c r="C19" s="264">
        <v>-388775.92</v>
      </c>
      <c r="D19" s="266">
        <v>991644.20000000019</v>
      </c>
      <c r="E19" s="265">
        <v>991644.2</v>
      </c>
      <c r="F19" s="265">
        <v>991644.2</v>
      </c>
      <c r="G19" s="267">
        <v>0</v>
      </c>
    </row>
    <row r="20" spans="1:7" s="263" customFormat="1" x14ac:dyDescent="0.25">
      <c r="A20" s="269" t="s">
        <v>568</v>
      </c>
      <c r="B20" s="264">
        <v>3860286.23</v>
      </c>
      <c r="C20" s="264">
        <v>-856423.25</v>
      </c>
      <c r="D20" s="266">
        <v>3003862.98</v>
      </c>
      <c r="E20" s="265">
        <v>3003862.98</v>
      </c>
      <c r="F20" s="265">
        <v>3003862.98</v>
      </c>
      <c r="G20" s="267">
        <v>0</v>
      </c>
    </row>
    <row r="21" spans="1:7" s="263" customFormat="1" x14ac:dyDescent="0.25">
      <c r="A21" s="269" t="s">
        <v>569</v>
      </c>
      <c r="B21" s="264">
        <v>551660.77</v>
      </c>
      <c r="C21" s="264">
        <v>-4341.33</v>
      </c>
      <c r="D21" s="266">
        <v>547319.44000000006</v>
      </c>
      <c r="E21" s="265">
        <v>547319.43999999994</v>
      </c>
      <c r="F21" s="265">
        <v>547319.43999999994</v>
      </c>
      <c r="G21" s="267">
        <v>0</v>
      </c>
    </row>
    <row r="22" spans="1:7" s="263" customFormat="1" x14ac:dyDescent="0.25">
      <c r="A22" s="269" t="s">
        <v>570</v>
      </c>
      <c r="B22" s="264">
        <v>3279268.46</v>
      </c>
      <c r="C22" s="264">
        <v>1399619.18</v>
      </c>
      <c r="D22" s="266">
        <v>4678887.6399999997</v>
      </c>
      <c r="E22" s="265">
        <v>4678887.6399999997</v>
      </c>
      <c r="F22" s="265">
        <v>4678887.6399999997</v>
      </c>
      <c r="G22" s="267">
        <v>0</v>
      </c>
    </row>
    <row r="23" spans="1:7" s="263" customFormat="1" x14ac:dyDescent="0.25">
      <c r="A23" s="269" t="s">
        <v>571</v>
      </c>
      <c r="B23" s="264">
        <v>2966981.64</v>
      </c>
      <c r="C23" s="264">
        <v>-2966981.64</v>
      </c>
      <c r="D23" s="266">
        <v>0</v>
      </c>
      <c r="E23" s="265">
        <v>0</v>
      </c>
      <c r="F23" s="265">
        <v>0</v>
      </c>
      <c r="G23" s="267">
        <v>0</v>
      </c>
    </row>
    <row r="24" spans="1:7" s="261" customFormat="1" x14ac:dyDescent="0.25">
      <c r="A24" s="269" t="s">
        <v>572</v>
      </c>
      <c r="B24" s="264">
        <v>3014824.98</v>
      </c>
      <c r="C24" s="264">
        <v>8220477.25</v>
      </c>
      <c r="D24" s="266">
        <v>11235302.23</v>
      </c>
      <c r="E24" s="265">
        <v>10376020.630000001</v>
      </c>
      <c r="F24" s="265">
        <v>10376020.630000001</v>
      </c>
      <c r="G24" s="267">
        <v>859281.59999999963</v>
      </c>
    </row>
    <row r="25" spans="1:7" s="261" customFormat="1" x14ac:dyDescent="0.25">
      <c r="A25" s="269" t="s">
        <v>573</v>
      </c>
      <c r="B25" s="264">
        <v>32538571.789999999</v>
      </c>
      <c r="C25" s="264">
        <v>-97091.79</v>
      </c>
      <c r="D25" s="266">
        <v>32441480</v>
      </c>
      <c r="E25" s="265">
        <v>32441480</v>
      </c>
      <c r="F25" s="265">
        <v>32441480</v>
      </c>
      <c r="G25" s="267">
        <v>0</v>
      </c>
    </row>
    <row r="26" spans="1:7" s="261" customFormat="1" x14ac:dyDescent="0.25">
      <c r="A26" s="269" t="s">
        <v>574</v>
      </c>
      <c r="B26" s="264">
        <v>5888548.3499999996</v>
      </c>
      <c r="C26" s="264">
        <v>-639884</v>
      </c>
      <c r="D26" s="266">
        <v>5248664.3499999996</v>
      </c>
      <c r="E26" s="265">
        <v>5248664.3499999996</v>
      </c>
      <c r="F26" s="265">
        <v>5248664.3499999996</v>
      </c>
      <c r="G26" s="267">
        <v>0</v>
      </c>
    </row>
    <row r="27" spans="1:7" s="261" customFormat="1" x14ac:dyDescent="0.25">
      <c r="A27" s="269" t="s">
        <v>575</v>
      </c>
      <c r="B27" s="264">
        <v>2476421.7400000002</v>
      </c>
      <c r="C27" s="264">
        <v>-657193.9</v>
      </c>
      <c r="D27" s="266">
        <v>1819227.8400000003</v>
      </c>
      <c r="E27" s="265">
        <v>1819227.84</v>
      </c>
      <c r="F27" s="265">
        <v>1819227.84</v>
      </c>
      <c r="G27" s="267">
        <v>0</v>
      </c>
    </row>
    <row r="28" spans="1:7" s="261" customFormat="1" x14ac:dyDescent="0.25">
      <c r="A28" s="269" t="s">
        <v>576</v>
      </c>
      <c r="B28" s="264">
        <v>25644689.109999999</v>
      </c>
      <c r="C28" s="264">
        <v>-4709855.47</v>
      </c>
      <c r="D28" s="266">
        <v>20934833.640000001</v>
      </c>
      <c r="E28" s="265">
        <v>20934833.640000001</v>
      </c>
      <c r="F28" s="265">
        <v>20934833.640000001</v>
      </c>
      <c r="G28" s="267">
        <v>0</v>
      </c>
    </row>
    <row r="29" spans="1:7" s="261" customFormat="1" x14ac:dyDescent="0.25">
      <c r="A29" s="269" t="s">
        <v>577</v>
      </c>
      <c r="B29" s="264">
        <v>4802268.57</v>
      </c>
      <c r="C29" s="264">
        <v>-1127534.23</v>
      </c>
      <c r="D29" s="266">
        <v>3674734.3400000003</v>
      </c>
      <c r="E29" s="265">
        <v>3670191.34</v>
      </c>
      <c r="F29" s="265">
        <v>3670191.34</v>
      </c>
      <c r="G29" s="267">
        <v>4543.0000000004657</v>
      </c>
    </row>
    <row r="30" spans="1:7" s="261" customFormat="1" x14ac:dyDescent="0.25">
      <c r="A30" s="269" t="s">
        <v>578</v>
      </c>
      <c r="B30" s="264">
        <v>1089249.58</v>
      </c>
      <c r="C30" s="264">
        <v>-185103.53</v>
      </c>
      <c r="D30" s="266">
        <v>904146.05</v>
      </c>
      <c r="E30" s="265">
        <v>904146.05</v>
      </c>
      <c r="F30" s="265">
        <v>904146.05</v>
      </c>
      <c r="G30" s="267">
        <v>0</v>
      </c>
    </row>
    <row r="31" spans="1:7" s="261" customFormat="1" x14ac:dyDescent="0.25">
      <c r="A31" s="269" t="s">
        <v>579</v>
      </c>
      <c r="B31" s="264">
        <v>49620826.869999997</v>
      </c>
      <c r="C31" s="264">
        <v>-10698206.029999999</v>
      </c>
      <c r="D31" s="266">
        <v>38922620.839999996</v>
      </c>
      <c r="E31" s="265">
        <v>38922620.840000004</v>
      </c>
      <c r="F31" s="265">
        <v>38922620.840000004</v>
      </c>
      <c r="G31" s="267">
        <v>0</v>
      </c>
    </row>
    <row r="32" spans="1:7" s="261" customFormat="1" x14ac:dyDescent="0.25">
      <c r="A32" s="269" t="s">
        <v>580</v>
      </c>
      <c r="B32" s="264">
        <v>9932583.7100000009</v>
      </c>
      <c r="C32" s="264">
        <v>-2007041.58</v>
      </c>
      <c r="D32" s="266">
        <v>7925542.1300000008</v>
      </c>
      <c r="E32" s="265">
        <v>7925542.1299999999</v>
      </c>
      <c r="F32" s="265">
        <v>7925542.1299999999</v>
      </c>
      <c r="G32" s="267">
        <v>0</v>
      </c>
    </row>
    <row r="33" spans="1:7" s="261" customFormat="1" x14ac:dyDescent="0.25">
      <c r="A33" s="269" t="s">
        <v>581</v>
      </c>
      <c r="B33" s="264">
        <v>7289786.3399999999</v>
      </c>
      <c r="C33" s="264">
        <v>-1383747.35</v>
      </c>
      <c r="D33" s="266">
        <v>5906038.9900000002</v>
      </c>
      <c r="E33" s="265">
        <v>5906038.9900000002</v>
      </c>
      <c r="F33" s="265">
        <v>5906038.9900000002</v>
      </c>
      <c r="G33" s="267">
        <v>0</v>
      </c>
    </row>
    <row r="34" spans="1:7" s="261" customFormat="1" x14ac:dyDescent="0.25">
      <c r="A34" s="269" t="s">
        <v>582</v>
      </c>
      <c r="B34" s="264">
        <v>2067348.68</v>
      </c>
      <c r="C34" s="264">
        <v>1781113.94</v>
      </c>
      <c r="D34" s="266">
        <v>3848462.62</v>
      </c>
      <c r="E34" s="265">
        <v>3843276.69</v>
      </c>
      <c r="F34" s="265">
        <v>3843276.69</v>
      </c>
      <c r="G34" s="267">
        <v>5185.9300000001676</v>
      </c>
    </row>
    <row r="35" spans="1:7" s="261" customFormat="1" x14ac:dyDescent="0.25">
      <c r="A35" s="269" t="s">
        <v>583</v>
      </c>
      <c r="B35" s="264">
        <v>4183958.88</v>
      </c>
      <c r="C35" s="264">
        <v>2108169.54</v>
      </c>
      <c r="D35" s="266">
        <v>6292128.4199999999</v>
      </c>
      <c r="E35" s="265">
        <v>6292128.4199999999</v>
      </c>
      <c r="F35" s="265">
        <v>6292128.4199999999</v>
      </c>
      <c r="G35" s="267">
        <v>0</v>
      </c>
    </row>
    <row r="36" spans="1:7" s="261" customFormat="1" x14ac:dyDescent="0.25">
      <c r="A36" s="269" t="s">
        <v>584</v>
      </c>
      <c r="B36" s="264">
        <v>6131276.9000000004</v>
      </c>
      <c r="C36" s="264">
        <v>446177.7</v>
      </c>
      <c r="D36" s="266">
        <v>6577454.6000000006</v>
      </c>
      <c r="E36" s="265">
        <v>6577454.5999999996</v>
      </c>
      <c r="F36" s="265">
        <v>6577454.5999999996</v>
      </c>
      <c r="G36" s="267">
        <v>0</v>
      </c>
    </row>
    <row r="37" spans="1:7" s="261" customFormat="1" x14ac:dyDescent="0.25">
      <c r="A37" s="269" t="s">
        <v>585</v>
      </c>
      <c r="B37" s="264">
        <v>6042294.1600000001</v>
      </c>
      <c r="C37" s="264">
        <v>20713913.02</v>
      </c>
      <c r="D37" s="266">
        <v>26756207.18</v>
      </c>
      <c r="E37" s="265">
        <v>11731510.15</v>
      </c>
      <c r="F37" s="265">
        <v>11731510.15</v>
      </c>
      <c r="G37" s="267">
        <v>15024697.029999999</v>
      </c>
    </row>
    <row r="38" spans="1:7" s="261" customFormat="1" x14ac:dyDescent="0.25">
      <c r="A38" s="269" t="s">
        <v>586</v>
      </c>
      <c r="B38" s="264">
        <v>9324544.8100000005</v>
      </c>
      <c r="C38" s="264">
        <v>8989181.4700000007</v>
      </c>
      <c r="D38" s="266">
        <v>18313726.280000001</v>
      </c>
      <c r="E38" s="265">
        <v>18313726.280000001</v>
      </c>
      <c r="F38" s="265">
        <v>18313726.280000001</v>
      </c>
      <c r="G38" s="267">
        <v>0</v>
      </c>
    </row>
    <row r="39" spans="1:7" s="261" customFormat="1" x14ac:dyDescent="0.25">
      <c r="A39" s="269" t="s">
        <v>587</v>
      </c>
      <c r="B39" s="264">
        <v>7556994</v>
      </c>
      <c r="C39" s="264">
        <v>90886882.709999993</v>
      </c>
      <c r="D39" s="266">
        <v>98443876.709999993</v>
      </c>
      <c r="E39" s="265">
        <v>8532136.3000000007</v>
      </c>
      <c r="F39" s="265">
        <v>8532136.3000000007</v>
      </c>
      <c r="G39" s="267">
        <v>89911740.409999996</v>
      </c>
    </row>
    <row r="40" spans="1:7" s="261" customFormat="1" x14ac:dyDescent="0.25">
      <c r="A40" s="269" t="s">
        <v>588</v>
      </c>
      <c r="B40" s="264">
        <v>2949706.49</v>
      </c>
      <c r="C40" s="264">
        <v>-732892.62</v>
      </c>
      <c r="D40" s="266">
        <v>2216813.87</v>
      </c>
      <c r="E40" s="265">
        <v>2216813.87</v>
      </c>
      <c r="F40" s="265">
        <v>2216813.87</v>
      </c>
      <c r="G40" s="267">
        <v>0</v>
      </c>
    </row>
    <row r="41" spans="1:7" s="261" customFormat="1" x14ac:dyDescent="0.25">
      <c r="A41" s="269" t="s">
        <v>589</v>
      </c>
      <c r="B41" s="264">
        <v>5250000</v>
      </c>
      <c r="C41" s="264">
        <v>3455145.48</v>
      </c>
      <c r="D41" s="266">
        <v>8705145.4800000004</v>
      </c>
      <c r="E41" s="265">
        <v>8705145.4800000004</v>
      </c>
      <c r="F41" s="265">
        <v>8705145.4800000004</v>
      </c>
      <c r="G41" s="267">
        <v>0</v>
      </c>
    </row>
    <row r="42" spans="1:7" s="261" customFormat="1" x14ac:dyDescent="0.25">
      <c r="A42" s="269" t="s">
        <v>590</v>
      </c>
      <c r="B42" s="264">
        <v>0</v>
      </c>
      <c r="C42" s="264">
        <v>2550898.04</v>
      </c>
      <c r="D42" s="266">
        <v>2550898.04</v>
      </c>
      <c r="E42" s="265">
        <v>2550898.04</v>
      </c>
      <c r="F42" s="265">
        <v>2550898.04</v>
      </c>
      <c r="G42" s="267">
        <v>0</v>
      </c>
    </row>
    <row r="43" spans="1:7" s="261" customFormat="1" x14ac:dyDescent="0.25">
      <c r="A43" s="269" t="s">
        <v>591</v>
      </c>
      <c r="B43" s="264">
        <v>1949526.56</v>
      </c>
      <c r="C43" s="264">
        <v>124636.19</v>
      </c>
      <c r="D43" s="266">
        <v>2074162.75</v>
      </c>
      <c r="E43" s="265">
        <v>2074162.75</v>
      </c>
      <c r="F43" s="265">
        <v>2074162.75</v>
      </c>
      <c r="G43" s="267">
        <v>0</v>
      </c>
    </row>
    <row r="44" spans="1:7" s="261" customFormat="1" x14ac:dyDescent="0.25">
      <c r="A44" s="269" t="s">
        <v>592</v>
      </c>
      <c r="B44" s="264">
        <v>941227.3</v>
      </c>
      <c r="C44" s="264">
        <v>-178646.6</v>
      </c>
      <c r="D44" s="266">
        <v>762580.70000000007</v>
      </c>
      <c r="E44" s="265">
        <v>762580.7</v>
      </c>
      <c r="F44" s="265">
        <v>762580.7</v>
      </c>
      <c r="G44" s="267">
        <v>0</v>
      </c>
    </row>
    <row r="45" spans="1:7" s="261" customFormat="1" x14ac:dyDescent="0.25">
      <c r="A45" s="269" t="s">
        <v>593</v>
      </c>
      <c r="B45" s="264">
        <v>2934991.44</v>
      </c>
      <c r="C45" s="264">
        <v>-542337.66</v>
      </c>
      <c r="D45" s="266">
        <v>2392653.7799999998</v>
      </c>
      <c r="E45" s="265">
        <v>2392653.7799999998</v>
      </c>
      <c r="F45" s="265">
        <v>2392653.7799999998</v>
      </c>
      <c r="G45" s="267">
        <v>0</v>
      </c>
    </row>
    <row r="46" spans="1:7" s="261" customFormat="1" x14ac:dyDescent="0.25">
      <c r="A46" s="269" t="s">
        <v>594</v>
      </c>
      <c r="B46" s="264">
        <v>2715352.24</v>
      </c>
      <c r="C46" s="264">
        <v>-466310.08</v>
      </c>
      <c r="D46" s="266">
        <v>2249042.16</v>
      </c>
      <c r="E46" s="265">
        <v>2249042.16</v>
      </c>
      <c r="F46" s="265">
        <v>2249042.16</v>
      </c>
      <c r="G46" s="267">
        <v>0</v>
      </c>
    </row>
    <row r="47" spans="1:7" s="261" customFormat="1" x14ac:dyDescent="0.25">
      <c r="A47" s="269" t="s">
        <v>595</v>
      </c>
      <c r="B47" s="264">
        <v>1167251.03</v>
      </c>
      <c r="C47" s="264">
        <v>23402026.170000002</v>
      </c>
      <c r="D47" s="266">
        <v>24569277.200000003</v>
      </c>
      <c r="E47" s="265">
        <v>24569277.199999999</v>
      </c>
      <c r="F47" s="265">
        <v>24569277.199999999</v>
      </c>
      <c r="G47" s="267">
        <v>0</v>
      </c>
    </row>
    <row r="48" spans="1:7" x14ac:dyDescent="0.25">
      <c r="A48" s="269" t="s">
        <v>596</v>
      </c>
      <c r="B48" s="264">
        <v>1157075.94</v>
      </c>
      <c r="C48" s="264">
        <v>-202684.1</v>
      </c>
      <c r="D48" s="266">
        <v>954391.84</v>
      </c>
      <c r="E48" s="265">
        <v>954391.84</v>
      </c>
      <c r="F48" s="265">
        <v>954391.84</v>
      </c>
      <c r="G48" s="267">
        <v>0</v>
      </c>
    </row>
    <row r="49" spans="1:7" x14ac:dyDescent="0.25">
      <c r="A49" s="269" t="s">
        <v>597</v>
      </c>
      <c r="B49" s="264">
        <v>890686.69</v>
      </c>
      <c r="C49" s="264">
        <v>-138144.85</v>
      </c>
      <c r="D49" s="266">
        <v>752541.84</v>
      </c>
      <c r="E49" s="265">
        <v>752541.84</v>
      </c>
      <c r="F49" s="265">
        <v>752541.84</v>
      </c>
      <c r="G49" s="267">
        <v>0</v>
      </c>
    </row>
    <row r="50" spans="1:7" x14ac:dyDescent="0.25">
      <c r="A50" s="269" t="s">
        <v>598</v>
      </c>
      <c r="B50" s="264">
        <v>12228651.98</v>
      </c>
      <c r="C50" s="264">
        <v>-2350290.66</v>
      </c>
      <c r="D50" s="266">
        <v>9878361.3200000003</v>
      </c>
      <c r="E50" s="265">
        <v>9878361.3200000003</v>
      </c>
      <c r="F50" s="265">
        <v>9878361.3200000003</v>
      </c>
      <c r="G50" s="267">
        <v>0</v>
      </c>
    </row>
    <row r="51" spans="1:7" x14ac:dyDescent="0.25">
      <c r="A51" s="269" t="s">
        <v>599</v>
      </c>
      <c r="B51" s="264">
        <v>4138189.17</v>
      </c>
      <c r="C51" s="264">
        <v>-881417.82</v>
      </c>
      <c r="D51" s="266">
        <v>3256771.35</v>
      </c>
      <c r="E51" s="265">
        <v>3256771.35</v>
      </c>
      <c r="F51" s="265">
        <v>3256771.35</v>
      </c>
      <c r="G51" s="267">
        <v>0</v>
      </c>
    </row>
    <row r="52" spans="1:7" x14ac:dyDescent="0.25">
      <c r="A52" s="269" t="s">
        <v>600</v>
      </c>
      <c r="B52" s="264">
        <v>2370724.7200000002</v>
      </c>
      <c r="C52" s="264">
        <v>-399944.56</v>
      </c>
      <c r="D52" s="266">
        <v>1970780.1600000001</v>
      </c>
      <c r="E52" s="265">
        <v>1970780.1599999999</v>
      </c>
      <c r="F52" s="265">
        <v>1970780.1599999999</v>
      </c>
      <c r="G52" s="267">
        <v>0</v>
      </c>
    </row>
    <row r="53" spans="1:7" x14ac:dyDescent="0.25">
      <c r="A53" s="269" t="s">
        <v>601</v>
      </c>
      <c r="B53" s="264">
        <v>10708402</v>
      </c>
      <c r="C53" s="264">
        <v>1885233.02</v>
      </c>
      <c r="D53" s="266">
        <v>12593635.02</v>
      </c>
      <c r="E53" s="265">
        <v>12593635.02</v>
      </c>
      <c r="F53" s="265">
        <v>12593635.02</v>
      </c>
      <c r="G53" s="267">
        <v>0</v>
      </c>
    </row>
    <row r="54" spans="1:7" x14ac:dyDescent="0.25">
      <c r="A54" s="269" t="s">
        <v>602</v>
      </c>
      <c r="B54" s="264">
        <v>1995000.64</v>
      </c>
      <c r="C54" s="264">
        <v>1183749.95</v>
      </c>
      <c r="D54" s="266">
        <v>3178750.59</v>
      </c>
      <c r="E54" s="265">
        <v>3178750.59</v>
      </c>
      <c r="F54" s="265">
        <v>3178750.59</v>
      </c>
      <c r="G54" s="267">
        <v>0</v>
      </c>
    </row>
    <row r="55" spans="1:7" x14ac:dyDescent="0.25">
      <c r="A55" s="32" t="s">
        <v>153</v>
      </c>
      <c r="B55" s="51"/>
      <c r="C55" s="51"/>
      <c r="D55" s="51"/>
      <c r="E55" s="51"/>
      <c r="F55" s="51"/>
      <c r="G55" s="51"/>
    </row>
    <row r="56" spans="1:7" x14ac:dyDescent="0.25">
      <c r="A56" s="3" t="s">
        <v>386</v>
      </c>
      <c r="B56" s="4">
        <f>SUM(B57:B99)</f>
        <v>277053600.79999995</v>
      </c>
      <c r="C56" s="4">
        <f>SUM(C57:C99)</f>
        <v>234547133.50000003</v>
      </c>
      <c r="D56" s="4">
        <f>SUM(D57:D99)</f>
        <v>511600734.29999989</v>
      </c>
      <c r="E56" s="4">
        <f>SUM(E57:E99)</f>
        <v>349819891.25999999</v>
      </c>
      <c r="F56" s="4">
        <f>SUM(F57:F99)</f>
        <v>349819891.25999999</v>
      </c>
      <c r="G56" s="4">
        <f>SUM(G57:G99)</f>
        <v>161780843.03999996</v>
      </c>
    </row>
    <row r="57" spans="1:7" x14ac:dyDescent="0.25">
      <c r="A57" s="270" t="s">
        <v>558</v>
      </c>
      <c r="B57" s="271">
        <v>31000</v>
      </c>
      <c r="C57" s="272">
        <v>2565297.5299999998</v>
      </c>
      <c r="D57" s="273">
        <v>2596297.5299999998</v>
      </c>
      <c r="E57" s="274">
        <v>2596297.5299999998</v>
      </c>
      <c r="F57" s="274">
        <v>2596297.5299999998</v>
      </c>
      <c r="G57" s="275">
        <v>0</v>
      </c>
    </row>
    <row r="58" spans="1:7" s="268" customFormat="1" x14ac:dyDescent="0.25">
      <c r="A58" s="270" t="s">
        <v>559</v>
      </c>
      <c r="B58" s="271">
        <v>515000</v>
      </c>
      <c r="C58" s="272">
        <v>787196.44</v>
      </c>
      <c r="D58" s="273">
        <v>1302196.44</v>
      </c>
      <c r="E58" s="274">
        <v>1302196.44</v>
      </c>
      <c r="F58" s="274">
        <v>1302196.44</v>
      </c>
      <c r="G58" s="275">
        <v>0</v>
      </c>
    </row>
    <row r="59" spans="1:7" s="268" customFormat="1" x14ac:dyDescent="0.25">
      <c r="A59" s="270" t="s">
        <v>560</v>
      </c>
      <c r="B59" s="271">
        <v>0</v>
      </c>
      <c r="C59" s="272">
        <v>273351.64</v>
      </c>
      <c r="D59" s="273">
        <v>273351.64</v>
      </c>
      <c r="E59" s="274">
        <v>273351.64</v>
      </c>
      <c r="F59" s="274">
        <v>273351.64</v>
      </c>
      <c r="G59" s="275">
        <v>0</v>
      </c>
    </row>
    <row r="60" spans="1:7" s="268" customFormat="1" x14ac:dyDescent="0.25">
      <c r="A60" s="270" t="s">
        <v>561</v>
      </c>
      <c r="B60" s="271">
        <v>0</v>
      </c>
      <c r="C60" s="272">
        <v>911741.79</v>
      </c>
      <c r="D60" s="273">
        <v>911741.79</v>
      </c>
      <c r="E60" s="274">
        <v>785741.79</v>
      </c>
      <c r="F60" s="274">
        <v>785741.79</v>
      </c>
      <c r="G60" s="275">
        <v>126000</v>
      </c>
    </row>
    <row r="61" spans="1:7" s="268" customFormat="1" x14ac:dyDescent="0.25">
      <c r="A61" s="270" t="s">
        <v>562</v>
      </c>
      <c r="B61" s="271">
        <v>0</v>
      </c>
      <c r="C61" s="272">
        <v>1303469.01</v>
      </c>
      <c r="D61" s="273">
        <v>1303469.01</v>
      </c>
      <c r="E61" s="274">
        <v>1303469.01</v>
      </c>
      <c r="F61" s="274">
        <v>1303469.01</v>
      </c>
      <c r="G61" s="275">
        <v>0</v>
      </c>
    </row>
    <row r="62" spans="1:7" s="268" customFormat="1" x14ac:dyDescent="0.25">
      <c r="A62" s="270" t="s">
        <v>563</v>
      </c>
      <c r="B62" s="271">
        <v>0</v>
      </c>
      <c r="C62" s="272">
        <v>502512.48</v>
      </c>
      <c r="D62" s="273">
        <v>502512.48</v>
      </c>
      <c r="E62" s="274">
        <v>502512.48</v>
      </c>
      <c r="F62" s="274">
        <v>502512.48</v>
      </c>
      <c r="G62" s="275">
        <v>0</v>
      </c>
    </row>
    <row r="63" spans="1:7" s="268" customFormat="1" x14ac:dyDescent="0.25">
      <c r="A63" s="270" t="s">
        <v>564</v>
      </c>
      <c r="B63" s="271">
        <v>0</v>
      </c>
      <c r="C63" s="272">
        <v>443220.75</v>
      </c>
      <c r="D63" s="273">
        <v>443220.75</v>
      </c>
      <c r="E63" s="274">
        <v>443220.75</v>
      </c>
      <c r="F63" s="274">
        <v>443220.75</v>
      </c>
      <c r="G63" s="275">
        <v>0</v>
      </c>
    </row>
    <row r="64" spans="1:7" s="268" customFormat="1" x14ac:dyDescent="0.25">
      <c r="A64" s="270" t="s">
        <v>565</v>
      </c>
      <c r="B64" s="271">
        <v>76000</v>
      </c>
      <c r="C64" s="272">
        <v>767931.64</v>
      </c>
      <c r="D64" s="273">
        <v>843931.64</v>
      </c>
      <c r="E64" s="274">
        <v>843931.64</v>
      </c>
      <c r="F64" s="274">
        <v>843931.64</v>
      </c>
      <c r="G64" s="275">
        <v>0</v>
      </c>
    </row>
    <row r="65" spans="1:7" s="268" customFormat="1" x14ac:dyDescent="0.25">
      <c r="A65" s="270" t="s">
        <v>566</v>
      </c>
      <c r="B65" s="271">
        <v>0</v>
      </c>
      <c r="C65" s="272">
        <v>533091.46</v>
      </c>
      <c r="D65" s="273">
        <v>533091.46</v>
      </c>
      <c r="E65" s="274">
        <v>533091.46</v>
      </c>
      <c r="F65" s="274">
        <v>533091.46</v>
      </c>
      <c r="G65" s="275">
        <v>0</v>
      </c>
    </row>
    <row r="66" spans="1:7" s="268" customFormat="1" x14ac:dyDescent="0.25">
      <c r="A66" s="270" t="s">
        <v>567</v>
      </c>
      <c r="B66" s="271">
        <v>0</v>
      </c>
      <c r="C66" s="272">
        <v>329830.83</v>
      </c>
      <c r="D66" s="273">
        <v>329830.83</v>
      </c>
      <c r="E66" s="274">
        <v>329830.83</v>
      </c>
      <c r="F66" s="274">
        <v>329830.83</v>
      </c>
      <c r="G66" s="275">
        <v>0</v>
      </c>
    </row>
    <row r="67" spans="1:7" s="268" customFormat="1" x14ac:dyDescent="0.25">
      <c r="A67" s="270" t="s">
        <v>568</v>
      </c>
      <c r="B67" s="271">
        <v>1521400</v>
      </c>
      <c r="C67" s="272">
        <v>4092534.03</v>
      </c>
      <c r="D67" s="273">
        <v>5613934.0299999993</v>
      </c>
      <c r="E67" s="274">
        <v>3123934.03</v>
      </c>
      <c r="F67" s="274">
        <v>3123934.03</v>
      </c>
      <c r="G67" s="275">
        <v>2489999.9999999995</v>
      </c>
    </row>
    <row r="68" spans="1:7" s="268" customFormat="1" x14ac:dyDescent="0.25">
      <c r="A68" s="270" t="s">
        <v>569</v>
      </c>
      <c r="B68" s="271">
        <v>10500</v>
      </c>
      <c r="C68" s="272">
        <v>104340.84</v>
      </c>
      <c r="D68" s="273">
        <v>114840.84</v>
      </c>
      <c r="E68" s="274">
        <v>114840.84</v>
      </c>
      <c r="F68" s="274">
        <v>114840.84</v>
      </c>
      <c r="G68" s="275">
        <v>0</v>
      </c>
    </row>
    <row r="69" spans="1:7" s="268" customFormat="1" x14ac:dyDescent="0.25">
      <c r="A69" s="270" t="s">
        <v>570</v>
      </c>
      <c r="B69" s="271">
        <v>42000</v>
      </c>
      <c r="C69" s="272">
        <v>3052182.25</v>
      </c>
      <c r="D69" s="273">
        <v>3094182.25</v>
      </c>
      <c r="E69" s="274">
        <v>3094182.25</v>
      </c>
      <c r="F69" s="274">
        <v>3094182.25</v>
      </c>
      <c r="G69" s="275">
        <v>0</v>
      </c>
    </row>
    <row r="70" spans="1:7" s="268" customFormat="1" x14ac:dyDescent="0.25">
      <c r="A70" s="270" t="s">
        <v>571</v>
      </c>
      <c r="B70" s="271">
        <v>23000</v>
      </c>
      <c r="C70" s="272">
        <v>-23000</v>
      </c>
      <c r="D70" s="273">
        <v>0</v>
      </c>
      <c r="E70" s="274">
        <v>0</v>
      </c>
      <c r="F70" s="274">
        <v>0</v>
      </c>
      <c r="G70" s="275">
        <v>0</v>
      </c>
    </row>
    <row r="71" spans="1:7" s="268" customFormat="1" x14ac:dyDescent="0.25">
      <c r="A71" s="270" t="s">
        <v>572</v>
      </c>
      <c r="B71" s="271">
        <v>0</v>
      </c>
      <c r="C71" s="272">
        <v>11122184.109999999</v>
      </c>
      <c r="D71" s="273">
        <v>11122184.109999999</v>
      </c>
      <c r="E71" s="274">
        <v>11107618.02</v>
      </c>
      <c r="F71" s="274">
        <v>11107618.02</v>
      </c>
      <c r="G71" s="275">
        <v>14566.089999999851</v>
      </c>
    </row>
    <row r="72" spans="1:7" s="268" customFormat="1" x14ac:dyDescent="0.25">
      <c r="A72" s="270" t="s">
        <v>573</v>
      </c>
      <c r="B72" s="271">
        <v>620000</v>
      </c>
      <c r="C72" s="272">
        <v>399251.49</v>
      </c>
      <c r="D72" s="273">
        <v>1019251.49</v>
      </c>
      <c r="E72" s="274">
        <v>1018956.09</v>
      </c>
      <c r="F72" s="274">
        <v>1018956.09</v>
      </c>
      <c r="G72" s="275">
        <v>295.40000000002328</v>
      </c>
    </row>
    <row r="73" spans="1:7" s="268" customFormat="1" x14ac:dyDescent="0.25">
      <c r="A73" s="270" t="s">
        <v>574</v>
      </c>
      <c r="B73" s="271">
        <v>0</v>
      </c>
      <c r="C73" s="272">
        <v>1391895.84</v>
      </c>
      <c r="D73" s="273">
        <v>1391895.84</v>
      </c>
      <c r="E73" s="274">
        <v>1216795.8400000001</v>
      </c>
      <c r="F73" s="274">
        <v>1216795.8400000001</v>
      </c>
      <c r="G73" s="275">
        <v>175100</v>
      </c>
    </row>
    <row r="74" spans="1:7" s="268" customFormat="1" x14ac:dyDescent="0.25">
      <c r="A74" s="270" t="s">
        <v>575</v>
      </c>
      <c r="B74" s="271">
        <v>0</v>
      </c>
      <c r="C74" s="272">
        <v>497311.69</v>
      </c>
      <c r="D74" s="273">
        <v>497311.69</v>
      </c>
      <c r="E74" s="274">
        <v>497311.69</v>
      </c>
      <c r="F74" s="274">
        <v>497311.69</v>
      </c>
      <c r="G74" s="275">
        <v>0</v>
      </c>
    </row>
    <row r="75" spans="1:7" s="268" customFormat="1" x14ac:dyDescent="0.25">
      <c r="A75" s="270" t="s">
        <v>576</v>
      </c>
      <c r="B75" s="271">
        <v>0</v>
      </c>
      <c r="C75" s="272">
        <v>5289033.88</v>
      </c>
      <c r="D75" s="273">
        <v>5289033.88</v>
      </c>
      <c r="E75" s="274">
        <v>5289033.88</v>
      </c>
      <c r="F75" s="274">
        <v>5289033.88</v>
      </c>
      <c r="G75" s="275">
        <v>0</v>
      </c>
    </row>
    <row r="76" spans="1:7" s="268" customFormat="1" x14ac:dyDescent="0.25">
      <c r="A76" s="270" t="s">
        <v>577</v>
      </c>
      <c r="B76" s="271">
        <v>0</v>
      </c>
      <c r="C76" s="272">
        <v>953573.34</v>
      </c>
      <c r="D76" s="273">
        <v>953573.34</v>
      </c>
      <c r="E76" s="274">
        <v>953573.34</v>
      </c>
      <c r="F76" s="274">
        <v>953573.34</v>
      </c>
      <c r="G76" s="275">
        <v>0</v>
      </c>
    </row>
    <row r="77" spans="1:7" s="268" customFormat="1" x14ac:dyDescent="0.25">
      <c r="A77" s="270" t="s">
        <v>578</v>
      </c>
      <c r="B77" s="271">
        <v>0</v>
      </c>
      <c r="C77" s="272">
        <v>159182.03</v>
      </c>
      <c r="D77" s="273">
        <v>159182.03</v>
      </c>
      <c r="E77" s="274">
        <v>159182.03</v>
      </c>
      <c r="F77" s="274">
        <v>159182.03</v>
      </c>
      <c r="G77" s="275">
        <v>0</v>
      </c>
    </row>
    <row r="78" spans="1:7" s="268" customFormat="1" x14ac:dyDescent="0.25">
      <c r="A78" s="270" t="s">
        <v>579</v>
      </c>
      <c r="B78" s="271">
        <v>27737747.010000002</v>
      </c>
      <c r="C78" s="272">
        <v>51412113.18</v>
      </c>
      <c r="D78" s="273">
        <v>79149860.189999998</v>
      </c>
      <c r="E78" s="274">
        <v>42687070.909999996</v>
      </c>
      <c r="F78" s="274">
        <v>42687070.909999996</v>
      </c>
      <c r="G78" s="275">
        <v>36462789.280000001</v>
      </c>
    </row>
    <row r="79" spans="1:7" s="268" customFormat="1" x14ac:dyDescent="0.25">
      <c r="A79" s="270" t="s">
        <v>580</v>
      </c>
      <c r="B79" s="271">
        <v>3670800</v>
      </c>
      <c r="C79" s="272">
        <v>7787258.3099999996</v>
      </c>
      <c r="D79" s="273">
        <v>11458058.309999999</v>
      </c>
      <c r="E79" s="274">
        <v>10676691.310000001</v>
      </c>
      <c r="F79" s="274">
        <v>10676691.310000001</v>
      </c>
      <c r="G79" s="275">
        <v>781366.99999999814</v>
      </c>
    </row>
    <row r="80" spans="1:7" s="268" customFormat="1" x14ac:dyDescent="0.25">
      <c r="A80" s="270" t="s">
        <v>581</v>
      </c>
      <c r="B80" s="271">
        <v>22000</v>
      </c>
      <c r="C80" s="272">
        <v>599488.89</v>
      </c>
      <c r="D80" s="273">
        <v>621488.89</v>
      </c>
      <c r="E80" s="274">
        <v>621488.89</v>
      </c>
      <c r="F80" s="274">
        <v>621488.89</v>
      </c>
      <c r="G80" s="275">
        <v>0</v>
      </c>
    </row>
    <row r="81" spans="1:7" s="268" customFormat="1" x14ac:dyDescent="0.25">
      <c r="A81" s="270" t="s">
        <v>582</v>
      </c>
      <c r="B81" s="271">
        <v>10000</v>
      </c>
      <c r="C81" s="272">
        <v>3235294.17</v>
      </c>
      <c r="D81" s="273">
        <v>3245294.17</v>
      </c>
      <c r="E81" s="274">
        <v>2645294.17</v>
      </c>
      <c r="F81" s="274">
        <v>2645294.17</v>
      </c>
      <c r="G81" s="275">
        <v>600000</v>
      </c>
    </row>
    <row r="82" spans="1:7" s="268" customFormat="1" x14ac:dyDescent="0.25">
      <c r="A82" s="270" t="s">
        <v>583</v>
      </c>
      <c r="B82" s="271">
        <v>285000</v>
      </c>
      <c r="C82" s="272">
        <v>310140.46000000002</v>
      </c>
      <c r="D82" s="273">
        <v>595140.46</v>
      </c>
      <c r="E82" s="274">
        <v>595140.46</v>
      </c>
      <c r="F82" s="274">
        <v>595140.46</v>
      </c>
      <c r="G82" s="275">
        <v>0</v>
      </c>
    </row>
    <row r="83" spans="1:7" s="268" customFormat="1" x14ac:dyDescent="0.25">
      <c r="A83" s="270" t="s">
        <v>584</v>
      </c>
      <c r="B83" s="271">
        <v>120000</v>
      </c>
      <c r="C83" s="272">
        <v>1151963.97</v>
      </c>
      <c r="D83" s="273">
        <v>1271963.97</v>
      </c>
      <c r="E83" s="274">
        <v>1271392.8500000001</v>
      </c>
      <c r="F83" s="274">
        <v>1271392.8500000001</v>
      </c>
      <c r="G83" s="275">
        <v>571.11999999987893</v>
      </c>
    </row>
    <row r="84" spans="1:7" s="268" customFormat="1" x14ac:dyDescent="0.25">
      <c r="A84" s="270" t="s">
        <v>585</v>
      </c>
      <c r="B84" s="271">
        <v>153517022.44999999</v>
      </c>
      <c r="C84" s="272">
        <v>97151349.640000001</v>
      </c>
      <c r="D84" s="273">
        <v>250668372.08999997</v>
      </c>
      <c r="E84" s="274">
        <v>134853479.31</v>
      </c>
      <c r="F84" s="274">
        <v>134853479.31</v>
      </c>
      <c r="G84" s="275">
        <v>115814892.77999997</v>
      </c>
    </row>
    <row r="85" spans="1:7" s="268" customFormat="1" x14ac:dyDescent="0.25">
      <c r="A85" s="270" t="s">
        <v>586</v>
      </c>
      <c r="B85" s="271">
        <v>5000</v>
      </c>
      <c r="C85" s="272">
        <v>28185334.550000001</v>
      </c>
      <c r="D85" s="273">
        <v>28190334.550000001</v>
      </c>
      <c r="E85" s="274">
        <v>26601790.149999999</v>
      </c>
      <c r="F85" s="274">
        <v>26601790.149999999</v>
      </c>
      <c r="G85" s="275">
        <v>1588544.4000000022</v>
      </c>
    </row>
    <row r="86" spans="1:7" s="268" customFormat="1" x14ac:dyDescent="0.25">
      <c r="A86" s="270" t="s">
        <v>587</v>
      </c>
      <c r="B86" s="271">
        <v>31304633.640000001</v>
      </c>
      <c r="C86" s="272">
        <v>-28255306.370000001</v>
      </c>
      <c r="D86" s="273">
        <v>3049327.2699999996</v>
      </c>
      <c r="E86" s="274">
        <v>1777807.32</v>
      </c>
      <c r="F86" s="274">
        <v>1777807.32</v>
      </c>
      <c r="G86" s="275">
        <v>1271519.9499999995</v>
      </c>
    </row>
    <row r="87" spans="1:7" s="268" customFormat="1" x14ac:dyDescent="0.25">
      <c r="A87" s="270" t="s">
        <v>588</v>
      </c>
      <c r="B87" s="271">
        <v>18000</v>
      </c>
      <c r="C87" s="272">
        <v>673625.69</v>
      </c>
      <c r="D87" s="273">
        <v>691625.69</v>
      </c>
      <c r="E87" s="274">
        <v>691625.69</v>
      </c>
      <c r="F87" s="274">
        <v>691625.69</v>
      </c>
      <c r="G87" s="275">
        <v>0</v>
      </c>
    </row>
    <row r="88" spans="1:7" s="268" customFormat="1" x14ac:dyDescent="0.25">
      <c r="A88" s="270" t="s">
        <v>590</v>
      </c>
      <c r="B88" s="271">
        <v>0</v>
      </c>
      <c r="C88" s="272">
        <v>460684.43</v>
      </c>
      <c r="D88" s="273">
        <v>460684.43</v>
      </c>
      <c r="E88" s="274">
        <v>460684.43</v>
      </c>
      <c r="F88" s="274">
        <v>460684.43</v>
      </c>
      <c r="G88" s="275">
        <v>0</v>
      </c>
    </row>
    <row r="89" spans="1:7" s="268" customFormat="1" x14ac:dyDescent="0.25">
      <c r="A89" s="270" t="s">
        <v>591</v>
      </c>
      <c r="B89" s="271">
        <v>0</v>
      </c>
      <c r="C89" s="272">
        <v>479554.07</v>
      </c>
      <c r="D89" s="273">
        <v>479554.07</v>
      </c>
      <c r="E89" s="274">
        <v>479554.07</v>
      </c>
      <c r="F89" s="274">
        <v>479554.07</v>
      </c>
      <c r="G89" s="275">
        <v>0</v>
      </c>
    </row>
    <row r="90" spans="1:7" s="268" customFormat="1" x14ac:dyDescent="0.25">
      <c r="A90" s="270" t="s">
        <v>592</v>
      </c>
      <c r="B90" s="271">
        <v>0</v>
      </c>
      <c r="C90" s="272">
        <v>158883.82999999999</v>
      </c>
      <c r="D90" s="273">
        <v>158883.82999999999</v>
      </c>
      <c r="E90" s="274">
        <v>158883.82999999999</v>
      </c>
      <c r="F90" s="274">
        <v>158883.82999999999</v>
      </c>
      <c r="G90" s="275">
        <v>0</v>
      </c>
    </row>
    <row r="91" spans="1:7" s="268" customFormat="1" x14ac:dyDescent="0.25">
      <c r="A91" s="270" t="s">
        <v>593</v>
      </c>
      <c r="B91" s="271">
        <v>2053000</v>
      </c>
      <c r="C91" s="272">
        <v>3326454.57</v>
      </c>
      <c r="D91" s="273">
        <v>5379454.5700000003</v>
      </c>
      <c r="E91" s="274">
        <v>3139454.57</v>
      </c>
      <c r="F91" s="274">
        <v>3139454.57</v>
      </c>
      <c r="G91" s="275">
        <v>2240000.0000000005</v>
      </c>
    </row>
    <row r="92" spans="1:7" s="268" customFormat="1" x14ac:dyDescent="0.25">
      <c r="A92" s="270" t="s">
        <v>594</v>
      </c>
      <c r="B92" s="271">
        <v>1181000</v>
      </c>
      <c r="C92" s="272">
        <v>826274.11</v>
      </c>
      <c r="D92" s="273">
        <v>2007274.1099999999</v>
      </c>
      <c r="E92" s="274">
        <v>2007274.11</v>
      </c>
      <c r="F92" s="274">
        <v>2007274.11</v>
      </c>
      <c r="G92" s="275">
        <v>0</v>
      </c>
    </row>
    <row r="93" spans="1:7" x14ac:dyDescent="0.25">
      <c r="A93" s="270" t="s">
        <v>595</v>
      </c>
      <c r="B93" s="271">
        <v>21305000</v>
      </c>
      <c r="C93" s="272">
        <v>1675354.12</v>
      </c>
      <c r="D93" s="273">
        <v>22980354.120000001</v>
      </c>
      <c r="E93" s="274">
        <v>22980354.120000001</v>
      </c>
      <c r="F93" s="274">
        <v>22980354.120000001</v>
      </c>
      <c r="G93" s="275">
        <v>0</v>
      </c>
    </row>
    <row r="94" spans="1:7" x14ac:dyDescent="0.25">
      <c r="A94" s="270" t="s">
        <v>596</v>
      </c>
      <c r="B94" s="271">
        <v>290000</v>
      </c>
      <c r="C94" s="272">
        <v>194503.75</v>
      </c>
      <c r="D94" s="273">
        <v>484503.75</v>
      </c>
      <c r="E94" s="274">
        <v>484503.75</v>
      </c>
      <c r="F94" s="274">
        <v>484503.75</v>
      </c>
      <c r="G94" s="275">
        <v>0</v>
      </c>
    </row>
    <row r="95" spans="1:7" x14ac:dyDescent="0.25">
      <c r="A95" s="270" t="s">
        <v>597</v>
      </c>
      <c r="B95" s="271">
        <v>317600</v>
      </c>
      <c r="C95" s="272">
        <v>138314.53</v>
      </c>
      <c r="D95" s="273">
        <v>455914.53</v>
      </c>
      <c r="E95" s="274">
        <v>455914.53</v>
      </c>
      <c r="F95" s="274">
        <v>455914.53</v>
      </c>
      <c r="G95" s="275">
        <v>0</v>
      </c>
    </row>
    <row r="96" spans="1:7" x14ac:dyDescent="0.25">
      <c r="A96" s="270" t="s">
        <v>598</v>
      </c>
      <c r="B96" s="271">
        <v>11998000</v>
      </c>
      <c r="C96" s="272">
        <v>25977497.120000001</v>
      </c>
      <c r="D96" s="273">
        <v>37975497.120000005</v>
      </c>
      <c r="E96" s="274">
        <v>37760300.100000001</v>
      </c>
      <c r="F96" s="274">
        <v>37760300.100000001</v>
      </c>
      <c r="G96" s="275">
        <v>215197.02000000328</v>
      </c>
    </row>
    <row r="97" spans="1:7" x14ac:dyDescent="0.25">
      <c r="A97" s="270" t="s">
        <v>599</v>
      </c>
      <c r="B97" s="271">
        <v>3062000</v>
      </c>
      <c r="C97" s="272">
        <v>2664194.84</v>
      </c>
      <c r="D97" s="273">
        <v>5726194.8399999999</v>
      </c>
      <c r="E97" s="274">
        <v>5726194.8399999999</v>
      </c>
      <c r="F97" s="274">
        <v>5726194.8399999999</v>
      </c>
      <c r="G97" s="275">
        <v>0</v>
      </c>
    </row>
    <row r="98" spans="1:7" x14ac:dyDescent="0.25">
      <c r="A98" s="270" t="s">
        <v>600</v>
      </c>
      <c r="B98" s="271">
        <v>913300</v>
      </c>
      <c r="C98" s="272">
        <v>938022.57</v>
      </c>
      <c r="D98" s="273">
        <v>1851322.5699999998</v>
      </c>
      <c r="E98" s="274">
        <v>1851322.57</v>
      </c>
      <c r="F98" s="274">
        <v>1851322.57</v>
      </c>
      <c r="G98" s="275">
        <v>0</v>
      </c>
    </row>
    <row r="99" spans="1:7" x14ac:dyDescent="0.25">
      <c r="A99" s="270" t="s">
        <v>601</v>
      </c>
      <c r="B99" s="271">
        <v>16404597.699999999</v>
      </c>
      <c r="C99" s="272">
        <v>0</v>
      </c>
      <c r="D99" s="273">
        <v>16404597.699999999</v>
      </c>
      <c r="E99" s="274">
        <v>16404597.699999999</v>
      </c>
      <c r="F99" s="274">
        <v>16404597.699999999</v>
      </c>
      <c r="G99" s="275">
        <v>0</v>
      </c>
    </row>
    <row r="100" spans="1:7" x14ac:dyDescent="0.25">
      <c r="A100" s="32" t="s">
        <v>153</v>
      </c>
      <c r="B100" s="51"/>
      <c r="C100" s="51"/>
      <c r="D100" s="51"/>
      <c r="E100" s="51"/>
      <c r="F100" s="51"/>
      <c r="G100" s="51"/>
    </row>
    <row r="101" spans="1:7" x14ac:dyDescent="0.25">
      <c r="A101" s="3" t="s">
        <v>382</v>
      </c>
      <c r="B101" s="4">
        <f>SUM(B56,B9)</f>
        <v>565352038.81000006</v>
      </c>
      <c r="C101" s="4">
        <f>SUM(C56,C9)</f>
        <v>405908109.88</v>
      </c>
      <c r="D101" s="4">
        <f>SUM(D56,D9)</f>
        <v>971260148.68999982</v>
      </c>
      <c r="E101" s="4">
        <f>SUM(E56,E9)</f>
        <v>703658845.69000006</v>
      </c>
      <c r="F101" s="4">
        <f>SUM(F56,F9)</f>
        <v>703658845.69000006</v>
      </c>
      <c r="G101" s="4">
        <f>SUM(G56,G9)</f>
        <v>267601302.99999994</v>
      </c>
    </row>
    <row r="102" spans="1:7" x14ac:dyDescent="0.25">
      <c r="A102" s="57"/>
      <c r="B102" s="57"/>
      <c r="C102" s="57"/>
      <c r="D102" s="57"/>
      <c r="E102" s="57"/>
      <c r="F102" s="57"/>
      <c r="G102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55:G56 B9:G9 B100:G10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0:G101 B9:G9 B55:G5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62" zoomScaleNormal="94" workbookViewId="0">
      <selection sqref="A1:G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387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>Municipio Dolores Hidalgo CIN (a)</v>
      </c>
      <c r="B2" s="115"/>
      <c r="C2" s="115"/>
      <c r="D2" s="115"/>
      <c r="E2" s="115"/>
      <c r="F2" s="115"/>
      <c r="G2" s="116"/>
    </row>
    <row r="3" spans="1:7" x14ac:dyDescent="0.25">
      <c r="A3" s="117" t="s">
        <v>388</v>
      </c>
      <c r="B3" s="118"/>
      <c r="C3" s="118"/>
      <c r="D3" s="118"/>
      <c r="E3" s="118"/>
      <c r="F3" s="118"/>
      <c r="G3" s="119"/>
    </row>
    <row r="4" spans="1:7" x14ac:dyDescent="0.25">
      <c r="A4" s="117" t="s">
        <v>389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6</v>
      </c>
      <c r="B7" s="158" t="s">
        <v>301</v>
      </c>
      <c r="C7" s="159"/>
      <c r="D7" s="159"/>
      <c r="E7" s="159"/>
      <c r="F7" s="160"/>
      <c r="G7" s="154" t="s">
        <v>390</v>
      </c>
    </row>
    <row r="8" spans="1:7" ht="30" x14ac:dyDescent="0.25">
      <c r="A8" s="151"/>
      <c r="B8" s="26" t="s">
        <v>303</v>
      </c>
      <c r="C8" s="7" t="s">
        <v>391</v>
      </c>
      <c r="D8" s="26" t="s">
        <v>305</v>
      </c>
      <c r="E8" s="26" t="s">
        <v>189</v>
      </c>
      <c r="F8" s="33" t="s">
        <v>206</v>
      </c>
      <c r="G8" s="153"/>
    </row>
    <row r="9" spans="1:7" ht="16.5" customHeight="1" x14ac:dyDescent="0.25">
      <c r="A9" s="27" t="s">
        <v>392</v>
      </c>
      <c r="B9" s="31">
        <f>SUM(B10,B19,B27,B37)</f>
        <v>288298438.00999999</v>
      </c>
      <c r="C9" s="31">
        <f t="shared" ref="C9:G9" si="0">SUM(C10,C19,C27,C37)</f>
        <v>171360976.38</v>
      </c>
      <c r="D9" s="31">
        <f t="shared" si="0"/>
        <v>459659414.3900001</v>
      </c>
      <c r="E9" s="31">
        <f t="shared" si="0"/>
        <v>353838954.43000001</v>
      </c>
      <c r="F9" s="31">
        <f t="shared" si="0"/>
        <v>353838954.43000001</v>
      </c>
      <c r="G9" s="31">
        <f t="shared" si="0"/>
        <v>105820459.95999999</v>
      </c>
    </row>
    <row r="10" spans="1:7" ht="15" customHeight="1" x14ac:dyDescent="0.25">
      <c r="A10" s="60" t="s">
        <v>393</v>
      </c>
      <c r="B10" s="49">
        <f>SUM(B11:B18)</f>
        <v>169211774.78000003</v>
      </c>
      <c r="C10" s="49">
        <f t="shared" ref="C10:G10" si="1">SUM(C11:C18)</f>
        <v>16945568.289999999</v>
      </c>
      <c r="D10" s="49">
        <f t="shared" si="1"/>
        <v>186157343.07000002</v>
      </c>
      <c r="E10" s="49">
        <f t="shared" si="1"/>
        <v>186137788.08000001</v>
      </c>
      <c r="F10" s="49">
        <f t="shared" si="1"/>
        <v>186137788.08000001</v>
      </c>
      <c r="G10" s="49">
        <f t="shared" si="1"/>
        <v>19554.989999999998</v>
      </c>
    </row>
    <row r="11" spans="1:7" x14ac:dyDescent="0.25">
      <c r="A11" s="80" t="s">
        <v>394</v>
      </c>
      <c r="B11" s="200">
        <v>12188933.43</v>
      </c>
      <c r="C11" s="207">
        <v>-2328106.25</v>
      </c>
      <c r="D11" s="218">
        <v>9860827.1799999997</v>
      </c>
      <c r="E11" s="214">
        <v>9860827.1799999997</v>
      </c>
      <c r="F11" s="216">
        <v>9860827.1799999997</v>
      </c>
      <c r="G11" s="49">
        <v>0</v>
      </c>
    </row>
    <row r="12" spans="1:7" x14ac:dyDescent="0.25">
      <c r="A12" s="80" t="s">
        <v>395</v>
      </c>
      <c r="B12" s="199">
        <v>0</v>
      </c>
      <c r="C12" s="206">
        <v>0</v>
      </c>
      <c r="D12" s="217">
        <v>0</v>
      </c>
      <c r="E12" s="213">
        <v>0</v>
      </c>
      <c r="F12" s="215">
        <v>0</v>
      </c>
      <c r="G12" s="49">
        <v>0</v>
      </c>
    </row>
    <row r="13" spans="1:7" x14ac:dyDescent="0.25">
      <c r="A13" s="80" t="s">
        <v>396</v>
      </c>
      <c r="B13" s="200">
        <v>32061114.07</v>
      </c>
      <c r="C13" s="207">
        <v>34281955.93</v>
      </c>
      <c r="D13" s="218">
        <v>66343070</v>
      </c>
      <c r="E13" s="214">
        <v>66328058.009999998</v>
      </c>
      <c r="F13" s="216">
        <v>66328058.009999998</v>
      </c>
      <c r="G13" s="49">
        <v>15011.99</v>
      </c>
    </row>
    <row r="14" spans="1:7" x14ac:dyDescent="0.25">
      <c r="A14" s="80" t="s">
        <v>397</v>
      </c>
      <c r="B14" s="199">
        <v>0</v>
      </c>
      <c r="C14" s="206">
        <v>0</v>
      </c>
      <c r="D14" s="217">
        <v>0</v>
      </c>
      <c r="E14" s="213">
        <v>0</v>
      </c>
      <c r="F14" s="215">
        <v>0</v>
      </c>
      <c r="G14" s="49">
        <v>0</v>
      </c>
    </row>
    <row r="15" spans="1:7" x14ac:dyDescent="0.25">
      <c r="A15" s="80" t="s">
        <v>398</v>
      </c>
      <c r="B15" s="200">
        <v>55827863.359999999</v>
      </c>
      <c r="C15" s="207">
        <v>-4210427.6900000004</v>
      </c>
      <c r="D15" s="218">
        <v>51617435.670000002</v>
      </c>
      <c r="E15" s="214">
        <v>51612892.670000002</v>
      </c>
      <c r="F15" s="216">
        <v>51612892.670000002</v>
      </c>
      <c r="G15" s="49">
        <v>4543</v>
      </c>
    </row>
    <row r="16" spans="1:7" x14ac:dyDescent="0.25">
      <c r="A16" s="80" t="s">
        <v>399</v>
      </c>
      <c r="B16" s="199">
        <v>0</v>
      </c>
      <c r="C16" s="206">
        <v>0</v>
      </c>
      <c r="D16" s="217">
        <v>0</v>
      </c>
      <c r="E16" s="213">
        <v>0</v>
      </c>
      <c r="F16" s="215">
        <v>0</v>
      </c>
      <c r="G16" s="49">
        <v>0</v>
      </c>
    </row>
    <row r="17" spans="1:7" x14ac:dyDescent="0.25">
      <c r="A17" s="80" t="s">
        <v>400</v>
      </c>
      <c r="B17" s="200">
        <v>63413696.810000002</v>
      </c>
      <c r="C17" s="207">
        <v>-13561670.859999999</v>
      </c>
      <c r="D17" s="218">
        <v>49852025.950000003</v>
      </c>
      <c r="E17" s="214">
        <v>49852025.950000003</v>
      </c>
      <c r="F17" s="216">
        <v>49852025.950000003</v>
      </c>
      <c r="G17" s="49">
        <v>0</v>
      </c>
    </row>
    <row r="18" spans="1:7" x14ac:dyDescent="0.25">
      <c r="A18" s="80" t="s">
        <v>401</v>
      </c>
      <c r="B18" s="200">
        <v>5720167.1100000003</v>
      </c>
      <c r="C18" s="207">
        <v>2763817.16</v>
      </c>
      <c r="D18" s="218">
        <v>8483984.2699999996</v>
      </c>
      <c r="E18" s="214">
        <v>8483984.2699999996</v>
      </c>
      <c r="F18" s="216">
        <v>8483984.2699999996</v>
      </c>
      <c r="G18" s="49">
        <v>0</v>
      </c>
    </row>
    <row r="19" spans="1:7" x14ac:dyDescent="0.25">
      <c r="A19" s="60" t="s">
        <v>402</v>
      </c>
      <c r="B19" s="49">
        <f>SUM(B20:B26)</f>
        <v>93562609.590000004</v>
      </c>
      <c r="C19" s="49">
        <f t="shared" ref="C19:G19" si="2">SUM(C20:C26)</f>
        <v>140659958.27000001</v>
      </c>
      <c r="D19" s="49">
        <f t="shared" si="2"/>
        <v>234222567.86000001</v>
      </c>
      <c r="E19" s="49">
        <f t="shared" si="2"/>
        <v>128426848.81999999</v>
      </c>
      <c r="F19" s="49">
        <f t="shared" si="2"/>
        <v>128426848.81999999</v>
      </c>
      <c r="G19" s="49">
        <f t="shared" si="2"/>
        <v>105795719.03999999</v>
      </c>
    </row>
    <row r="20" spans="1:7" x14ac:dyDescent="0.25">
      <c r="A20" s="80" t="s">
        <v>403</v>
      </c>
      <c r="B20" s="202">
        <v>12228651.98</v>
      </c>
      <c r="C20" s="209">
        <v>-2350290.66</v>
      </c>
      <c r="D20" s="220">
        <v>9878361.3200000003</v>
      </c>
      <c r="E20" s="220">
        <v>9878361.3200000003</v>
      </c>
      <c r="F20" s="220">
        <v>9878361.3200000003</v>
      </c>
      <c r="G20" s="49">
        <v>0</v>
      </c>
    </row>
    <row r="21" spans="1:7" x14ac:dyDescent="0.25">
      <c r="A21" s="80" t="s">
        <v>404</v>
      </c>
      <c r="B21" s="202">
        <v>34310055.710000001</v>
      </c>
      <c r="C21" s="209">
        <v>50703856.079999998</v>
      </c>
      <c r="D21" s="220">
        <v>85013911.790000007</v>
      </c>
      <c r="E21" s="220">
        <v>69129933.159999996</v>
      </c>
      <c r="F21" s="220">
        <v>69129933.159999996</v>
      </c>
      <c r="G21" s="49">
        <v>15883978.630000001</v>
      </c>
    </row>
    <row r="22" spans="1:7" x14ac:dyDescent="0.25">
      <c r="A22" s="80" t="s">
        <v>405</v>
      </c>
      <c r="B22" s="201">
        <v>0</v>
      </c>
      <c r="C22" s="208">
        <v>0</v>
      </c>
      <c r="D22" s="219">
        <v>0</v>
      </c>
      <c r="E22" s="219">
        <v>0</v>
      </c>
      <c r="F22" s="219">
        <v>0</v>
      </c>
      <c r="G22" s="49">
        <v>0</v>
      </c>
    </row>
    <row r="23" spans="1:7" x14ac:dyDescent="0.25">
      <c r="A23" s="80" t="s">
        <v>406</v>
      </c>
      <c r="B23" s="202">
        <v>9115235.7799999993</v>
      </c>
      <c r="C23" s="209">
        <v>2639847.2400000002</v>
      </c>
      <c r="D23" s="220">
        <v>11755083.02</v>
      </c>
      <c r="E23" s="220">
        <v>11755083.02</v>
      </c>
      <c r="F23" s="220">
        <v>11755083.02</v>
      </c>
      <c r="G23" s="49">
        <v>0</v>
      </c>
    </row>
    <row r="24" spans="1:7" x14ac:dyDescent="0.25">
      <c r="A24" s="80" t="s">
        <v>407</v>
      </c>
      <c r="B24" s="202">
        <v>1200000</v>
      </c>
      <c r="C24" s="209">
        <v>-85500</v>
      </c>
      <c r="D24" s="220">
        <v>1114500</v>
      </c>
      <c r="E24" s="220">
        <v>1114500</v>
      </c>
      <c r="F24" s="220">
        <v>1114500</v>
      </c>
      <c r="G24" s="49">
        <v>0</v>
      </c>
    </row>
    <row r="25" spans="1:7" x14ac:dyDescent="0.25">
      <c r="A25" s="80" t="s">
        <v>408</v>
      </c>
      <c r="B25" s="202">
        <v>36708666.119999997</v>
      </c>
      <c r="C25" s="209">
        <v>89752045.609999999</v>
      </c>
      <c r="D25" s="220">
        <v>126460711.73</v>
      </c>
      <c r="E25" s="220">
        <v>36548971.32</v>
      </c>
      <c r="F25" s="220">
        <v>36548971.32</v>
      </c>
      <c r="G25" s="49">
        <v>89911740.409999996</v>
      </c>
    </row>
    <row r="26" spans="1:7" x14ac:dyDescent="0.25">
      <c r="A26" s="80" t="s">
        <v>409</v>
      </c>
      <c r="B26" s="49">
        <v>0</v>
      </c>
      <c r="C26" s="208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410</v>
      </c>
      <c r="B27" s="49">
        <f>SUM(B28:B36)</f>
        <v>12820651</v>
      </c>
      <c r="C27" s="49">
        <f t="shared" ref="C27:G27" si="3">SUM(C28:C36)</f>
        <v>10686466.85</v>
      </c>
      <c r="D27" s="49">
        <f t="shared" si="3"/>
        <v>23507117.850000001</v>
      </c>
      <c r="E27" s="49">
        <f t="shared" si="3"/>
        <v>23501931.920000002</v>
      </c>
      <c r="F27" s="49">
        <f t="shared" si="3"/>
        <v>23501931.920000002</v>
      </c>
      <c r="G27" s="49">
        <f t="shared" si="3"/>
        <v>5185.93</v>
      </c>
    </row>
    <row r="28" spans="1:7" x14ac:dyDescent="0.25">
      <c r="A28" s="83" t="s">
        <v>411</v>
      </c>
      <c r="B28" s="204">
        <v>2067348.68</v>
      </c>
      <c r="C28" s="211">
        <v>1781113.94</v>
      </c>
      <c r="D28" s="49">
        <v>3848462.62</v>
      </c>
      <c r="E28" s="222">
        <v>3843276.69</v>
      </c>
      <c r="F28" s="224">
        <v>3843276.69</v>
      </c>
      <c r="G28" s="49">
        <v>5185.93</v>
      </c>
    </row>
    <row r="29" spans="1:7" x14ac:dyDescent="0.25">
      <c r="A29" s="80" t="s">
        <v>412</v>
      </c>
      <c r="B29" s="203">
        <v>0</v>
      </c>
      <c r="C29" s="210">
        <v>0</v>
      </c>
      <c r="D29" s="49">
        <v>0</v>
      </c>
      <c r="E29" s="221">
        <v>0</v>
      </c>
      <c r="F29" s="223">
        <v>0</v>
      </c>
      <c r="G29" s="49">
        <v>0</v>
      </c>
    </row>
    <row r="30" spans="1:7" x14ac:dyDescent="0.25">
      <c r="A30" s="80" t="s">
        <v>413</v>
      </c>
      <c r="B30" s="203">
        <v>0</v>
      </c>
      <c r="C30" s="210">
        <v>0</v>
      </c>
      <c r="D30" s="49">
        <v>0</v>
      </c>
      <c r="E30" s="221">
        <v>0</v>
      </c>
      <c r="F30" s="223">
        <v>0</v>
      </c>
      <c r="G30" s="49">
        <v>0</v>
      </c>
    </row>
    <row r="31" spans="1:7" x14ac:dyDescent="0.25">
      <c r="A31" s="80" t="s">
        <v>414</v>
      </c>
      <c r="B31" s="203">
        <v>0</v>
      </c>
      <c r="C31" s="210">
        <v>0</v>
      </c>
      <c r="D31" s="49">
        <v>0</v>
      </c>
      <c r="E31" s="221">
        <v>0</v>
      </c>
      <c r="F31" s="223">
        <v>0</v>
      </c>
      <c r="G31" s="49">
        <v>0</v>
      </c>
    </row>
    <row r="32" spans="1:7" x14ac:dyDescent="0.25">
      <c r="A32" s="80" t="s">
        <v>415</v>
      </c>
      <c r="B32" s="203">
        <v>0</v>
      </c>
      <c r="C32" s="210">
        <v>0</v>
      </c>
      <c r="D32" s="49">
        <v>0</v>
      </c>
      <c r="E32" s="221">
        <v>0</v>
      </c>
      <c r="F32" s="223">
        <v>0</v>
      </c>
      <c r="G32" s="49">
        <v>0</v>
      </c>
    </row>
    <row r="33" spans="1:7" ht="14.45" customHeight="1" x14ac:dyDescent="0.25">
      <c r="A33" s="80" t="s">
        <v>416</v>
      </c>
      <c r="B33" s="203">
        <v>0</v>
      </c>
      <c r="C33" s="210">
        <v>0</v>
      </c>
      <c r="D33" s="49">
        <v>0</v>
      </c>
      <c r="E33" s="221">
        <v>0</v>
      </c>
      <c r="F33" s="223">
        <v>0</v>
      </c>
      <c r="G33" s="49">
        <v>0</v>
      </c>
    </row>
    <row r="34" spans="1:7" ht="14.45" customHeight="1" x14ac:dyDescent="0.25">
      <c r="A34" s="80" t="s">
        <v>417</v>
      </c>
      <c r="B34" s="204">
        <v>9324544.8100000005</v>
      </c>
      <c r="C34" s="211">
        <v>8989181.4700000007</v>
      </c>
      <c r="D34" s="224">
        <v>18313726.280000001</v>
      </c>
      <c r="E34" s="222">
        <v>18313726.280000001</v>
      </c>
      <c r="F34" s="224">
        <v>18313726.280000001</v>
      </c>
      <c r="G34" s="49">
        <v>0</v>
      </c>
    </row>
    <row r="35" spans="1:7" ht="14.45" customHeight="1" x14ac:dyDescent="0.25">
      <c r="A35" s="80" t="s">
        <v>418</v>
      </c>
      <c r="B35" s="204">
        <v>1428757.51</v>
      </c>
      <c r="C35" s="211">
        <v>-83828.56</v>
      </c>
      <c r="D35" s="224">
        <v>1344928.95</v>
      </c>
      <c r="E35" s="222">
        <v>1344928.95</v>
      </c>
      <c r="F35" s="224">
        <v>1344928.95</v>
      </c>
      <c r="G35" s="49">
        <v>0</v>
      </c>
    </row>
    <row r="36" spans="1:7" ht="14.45" customHeight="1" x14ac:dyDescent="0.25">
      <c r="A36" s="80" t="s">
        <v>419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420</v>
      </c>
      <c r="B37" s="49">
        <f>SUM(B38:B41)</f>
        <v>12703402.640000001</v>
      </c>
      <c r="C37" s="49">
        <f t="shared" ref="C37:G37" si="4">SUM(C38:C41)</f>
        <v>3068982.97</v>
      </c>
      <c r="D37" s="49">
        <f t="shared" si="4"/>
        <v>15772385.609999999</v>
      </c>
      <c r="E37" s="49">
        <f t="shared" si="4"/>
        <v>15772385.609999999</v>
      </c>
      <c r="F37" s="49">
        <f t="shared" si="4"/>
        <v>15772385.609999999</v>
      </c>
      <c r="G37" s="49">
        <f t="shared" si="4"/>
        <v>0</v>
      </c>
    </row>
    <row r="38" spans="1:7" x14ac:dyDescent="0.25">
      <c r="A38" s="83" t="s">
        <v>421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422</v>
      </c>
      <c r="B39" s="205">
        <v>12703402.640000001</v>
      </c>
      <c r="C39" s="212">
        <v>3068982.97</v>
      </c>
      <c r="D39" s="227">
        <v>15772385.609999999</v>
      </c>
      <c r="E39" s="225">
        <v>15772385.609999999</v>
      </c>
      <c r="F39" s="226">
        <v>15772385.609999999</v>
      </c>
      <c r="G39" s="49">
        <v>0</v>
      </c>
    </row>
    <row r="40" spans="1:7" x14ac:dyDescent="0.25">
      <c r="A40" s="83" t="s">
        <v>423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424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425</v>
      </c>
      <c r="B43" s="4">
        <f>SUM(B44,B53,B61,B71)</f>
        <v>277053600.79999995</v>
      </c>
      <c r="C43" s="4">
        <f t="shared" ref="C43:G43" si="5">SUM(C44,C53,C61,C71)</f>
        <v>234547133.5</v>
      </c>
      <c r="D43" s="4">
        <f t="shared" si="5"/>
        <v>511600734.30000001</v>
      </c>
      <c r="E43" s="4">
        <f t="shared" si="5"/>
        <v>349819891.25999999</v>
      </c>
      <c r="F43" s="4">
        <f t="shared" si="5"/>
        <v>349819891.25999999</v>
      </c>
      <c r="G43" s="4">
        <f t="shared" si="5"/>
        <v>161780843.04000002</v>
      </c>
    </row>
    <row r="44" spans="1:7" x14ac:dyDescent="0.25">
      <c r="A44" s="60" t="s">
        <v>393</v>
      </c>
      <c r="B44" s="49">
        <f>SUM(B45:B52)</f>
        <v>34222447.010000005</v>
      </c>
      <c r="C44" s="49">
        <f t="shared" ref="C44:G44" si="6">SUM(C45:C52)</f>
        <v>75443217.780000001</v>
      </c>
      <c r="D44" s="49">
        <f t="shared" si="6"/>
        <v>109665664.79000001</v>
      </c>
      <c r="E44" s="49">
        <f t="shared" si="6"/>
        <v>69630113.109999999</v>
      </c>
      <c r="F44" s="49">
        <f t="shared" si="6"/>
        <v>69630113.109999999</v>
      </c>
      <c r="G44" s="49">
        <f t="shared" si="6"/>
        <v>40035551.68</v>
      </c>
    </row>
    <row r="45" spans="1:7" x14ac:dyDescent="0.25">
      <c r="A45" s="83" t="s">
        <v>394</v>
      </c>
      <c r="B45" s="229">
        <v>31000</v>
      </c>
      <c r="C45" s="231">
        <v>2565297.5299999998</v>
      </c>
      <c r="D45" s="237">
        <v>2596297.5299999998</v>
      </c>
      <c r="E45" s="233">
        <v>2596297.5299999998</v>
      </c>
      <c r="F45" s="235">
        <v>2596297.5299999998</v>
      </c>
      <c r="G45" s="49">
        <v>0</v>
      </c>
    </row>
    <row r="46" spans="1:7" x14ac:dyDescent="0.25">
      <c r="A46" s="83" t="s">
        <v>395</v>
      </c>
      <c r="B46" s="228">
        <v>0</v>
      </c>
      <c r="C46" s="230">
        <v>0</v>
      </c>
      <c r="D46" s="236">
        <v>0</v>
      </c>
      <c r="E46" s="232">
        <v>0</v>
      </c>
      <c r="F46" s="234">
        <v>0</v>
      </c>
      <c r="G46" s="49">
        <v>0</v>
      </c>
    </row>
    <row r="47" spans="1:7" x14ac:dyDescent="0.25">
      <c r="A47" s="83" t="s">
        <v>396</v>
      </c>
      <c r="B47" s="229">
        <v>619500</v>
      </c>
      <c r="C47" s="231">
        <v>4550979.4400000004</v>
      </c>
      <c r="D47" s="237">
        <v>5170479.4400000004</v>
      </c>
      <c r="E47" s="233">
        <v>5044479.4400000004</v>
      </c>
      <c r="F47" s="235">
        <v>5044479.4400000004</v>
      </c>
      <c r="G47" s="49">
        <v>126000</v>
      </c>
    </row>
    <row r="48" spans="1:7" x14ac:dyDescent="0.25">
      <c r="A48" s="83" t="s">
        <v>397</v>
      </c>
      <c r="B48" s="228">
        <v>0</v>
      </c>
      <c r="C48" s="230">
        <v>0</v>
      </c>
      <c r="D48" s="236">
        <v>0</v>
      </c>
      <c r="E48" s="232">
        <v>0</v>
      </c>
      <c r="F48" s="234">
        <v>0</v>
      </c>
      <c r="G48" s="49">
        <v>0</v>
      </c>
    </row>
    <row r="49" spans="1:7" x14ac:dyDescent="0.25">
      <c r="A49" s="83" t="s">
        <v>398</v>
      </c>
      <c r="B49" s="229">
        <v>642000</v>
      </c>
      <c r="C49" s="231">
        <v>4373638.9800000004</v>
      </c>
      <c r="D49" s="237">
        <v>5015638.9800000004</v>
      </c>
      <c r="E49" s="233">
        <v>4840243.58</v>
      </c>
      <c r="F49" s="235">
        <v>4840243.58</v>
      </c>
      <c r="G49" s="49">
        <v>175395.4</v>
      </c>
    </row>
    <row r="50" spans="1:7" x14ac:dyDescent="0.25">
      <c r="A50" s="83" t="s">
        <v>399</v>
      </c>
      <c r="B50" s="228">
        <v>0</v>
      </c>
      <c r="C50" s="230">
        <v>0</v>
      </c>
      <c r="D50" s="236">
        <v>0</v>
      </c>
      <c r="E50" s="232">
        <v>0</v>
      </c>
      <c r="F50" s="234">
        <v>0</v>
      </c>
      <c r="G50" s="49">
        <v>0</v>
      </c>
    </row>
    <row r="51" spans="1:7" x14ac:dyDescent="0.25">
      <c r="A51" s="83" t="s">
        <v>400</v>
      </c>
      <c r="B51" s="229">
        <v>32929947.010000002</v>
      </c>
      <c r="C51" s="231">
        <v>63291905.520000003</v>
      </c>
      <c r="D51" s="237">
        <v>96221852.530000001</v>
      </c>
      <c r="E51" s="233">
        <v>56487696.25</v>
      </c>
      <c r="F51" s="235">
        <v>56487696.25</v>
      </c>
      <c r="G51" s="49">
        <v>39734156.280000001</v>
      </c>
    </row>
    <row r="52" spans="1:7" x14ac:dyDescent="0.25">
      <c r="A52" s="83" t="s">
        <v>401</v>
      </c>
      <c r="B52" s="49">
        <v>0</v>
      </c>
      <c r="C52" s="49">
        <v>661396.31000000006</v>
      </c>
      <c r="D52" s="49">
        <v>661396.31000000006</v>
      </c>
      <c r="E52" s="49">
        <v>661396.31000000006</v>
      </c>
      <c r="F52" s="49">
        <v>661396.31000000006</v>
      </c>
      <c r="G52" s="49">
        <v>0</v>
      </c>
    </row>
    <row r="53" spans="1:7" x14ac:dyDescent="0.25">
      <c r="A53" s="60" t="s">
        <v>402</v>
      </c>
      <c r="B53" s="49">
        <f>SUM(B54:B60)</f>
        <v>226411556.08999997</v>
      </c>
      <c r="C53" s="49">
        <f t="shared" ref="C53:G53" si="7">SUM(C54:C60)</f>
        <v>127409935.36000001</v>
      </c>
      <c r="D53" s="49">
        <f t="shared" si="7"/>
        <v>353821491.44999999</v>
      </c>
      <c r="E53" s="49">
        <f t="shared" si="7"/>
        <v>234264744.49000001</v>
      </c>
      <c r="F53" s="49">
        <f t="shared" si="7"/>
        <v>234264744.49000001</v>
      </c>
      <c r="G53" s="49">
        <f t="shared" si="7"/>
        <v>119556746.96000001</v>
      </c>
    </row>
    <row r="54" spans="1:7" x14ac:dyDescent="0.25">
      <c r="A54" s="83" t="s">
        <v>403</v>
      </c>
      <c r="B54" s="239">
        <v>11998000</v>
      </c>
      <c r="C54" s="241">
        <v>25977497.120000001</v>
      </c>
      <c r="D54" s="247">
        <v>37975497.119999997</v>
      </c>
      <c r="E54" s="243">
        <v>37760300.100000001</v>
      </c>
      <c r="F54" s="245">
        <v>37760300.100000001</v>
      </c>
      <c r="G54" s="49">
        <v>215197.02</v>
      </c>
    </row>
    <row r="55" spans="1:7" x14ac:dyDescent="0.25">
      <c r="A55" s="83" t="s">
        <v>404</v>
      </c>
      <c r="B55" s="239">
        <v>182703922.44999999</v>
      </c>
      <c r="C55" s="241">
        <v>123309542</v>
      </c>
      <c r="D55" s="247">
        <v>306013464.44999999</v>
      </c>
      <c r="E55" s="243">
        <v>187944005.58000001</v>
      </c>
      <c r="F55" s="245">
        <v>187944005.58000001</v>
      </c>
      <c r="G55" s="49">
        <v>118069458.87</v>
      </c>
    </row>
    <row r="56" spans="1:7" x14ac:dyDescent="0.25">
      <c r="A56" s="83" t="s">
        <v>405</v>
      </c>
      <c r="B56" s="238">
        <v>0</v>
      </c>
      <c r="C56" s="240">
        <v>0</v>
      </c>
      <c r="D56" s="246">
        <v>0</v>
      </c>
      <c r="E56" s="242">
        <v>0</v>
      </c>
      <c r="F56" s="244">
        <v>0</v>
      </c>
      <c r="G56" s="49">
        <v>0</v>
      </c>
    </row>
    <row r="57" spans="1:7" x14ac:dyDescent="0.25">
      <c r="A57" s="84" t="s">
        <v>406</v>
      </c>
      <c r="B57" s="239">
        <v>405000</v>
      </c>
      <c r="C57" s="241">
        <v>1462104.43</v>
      </c>
      <c r="D57" s="247">
        <v>1867104.43</v>
      </c>
      <c r="E57" s="243">
        <v>1866533.31</v>
      </c>
      <c r="F57" s="245">
        <v>1866533.31</v>
      </c>
      <c r="G57" s="49">
        <v>571.12</v>
      </c>
    </row>
    <row r="58" spans="1:7" x14ac:dyDescent="0.25">
      <c r="A58" s="83" t="s">
        <v>407</v>
      </c>
      <c r="B58" s="238">
        <v>0</v>
      </c>
      <c r="C58" s="240">
        <v>0</v>
      </c>
      <c r="D58" s="246">
        <v>0</v>
      </c>
      <c r="E58" s="242">
        <v>0</v>
      </c>
      <c r="F58" s="244">
        <v>0</v>
      </c>
      <c r="G58" s="49">
        <v>0</v>
      </c>
    </row>
    <row r="59" spans="1:7" x14ac:dyDescent="0.25">
      <c r="A59" s="83" t="s">
        <v>408</v>
      </c>
      <c r="B59" s="239">
        <v>31304633.640000001</v>
      </c>
      <c r="C59" s="241">
        <v>-23339208.190000001</v>
      </c>
      <c r="D59" s="247">
        <v>7965425.4500000002</v>
      </c>
      <c r="E59" s="243">
        <v>6693905.5</v>
      </c>
      <c r="F59" s="245">
        <v>6693905.5</v>
      </c>
      <c r="G59" s="49">
        <v>1271519.95</v>
      </c>
    </row>
    <row r="60" spans="1:7" x14ac:dyDescent="0.25">
      <c r="A60" s="83" t="s">
        <v>409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410</v>
      </c>
      <c r="B61" s="49">
        <f>SUM(B62:B70)</f>
        <v>15000</v>
      </c>
      <c r="C61" s="49">
        <f t="shared" ref="C61:G61" si="8">SUM(C62:C70)</f>
        <v>31693980.359999999</v>
      </c>
      <c r="D61" s="49">
        <f t="shared" si="8"/>
        <v>31708980.359999999</v>
      </c>
      <c r="E61" s="49">
        <f t="shared" si="8"/>
        <v>29520435.960000001</v>
      </c>
      <c r="F61" s="49">
        <f t="shared" si="8"/>
        <v>29520435.960000001</v>
      </c>
      <c r="G61" s="49">
        <f t="shared" si="8"/>
        <v>2188544.4</v>
      </c>
    </row>
    <row r="62" spans="1:7" x14ac:dyDescent="0.25">
      <c r="A62" s="83" t="s">
        <v>411</v>
      </c>
      <c r="B62" s="249">
        <v>10000</v>
      </c>
      <c r="C62" s="251">
        <v>3235294.17</v>
      </c>
      <c r="D62" s="257">
        <v>3245294.17</v>
      </c>
      <c r="E62" s="253">
        <v>2645294.17</v>
      </c>
      <c r="F62" s="255">
        <v>2645294.17</v>
      </c>
      <c r="G62" s="49">
        <v>600000</v>
      </c>
    </row>
    <row r="63" spans="1:7" x14ac:dyDescent="0.25">
      <c r="A63" s="83" t="s">
        <v>412</v>
      </c>
      <c r="B63" s="248">
        <v>0</v>
      </c>
      <c r="C63" s="250">
        <v>0</v>
      </c>
      <c r="D63" s="256">
        <v>0</v>
      </c>
      <c r="E63" s="252">
        <v>0</v>
      </c>
      <c r="F63" s="254">
        <v>0</v>
      </c>
      <c r="G63" s="49">
        <v>0</v>
      </c>
    </row>
    <row r="64" spans="1:7" x14ac:dyDescent="0.25">
      <c r="A64" s="83" t="s">
        <v>413</v>
      </c>
      <c r="B64" s="248">
        <v>0</v>
      </c>
      <c r="C64" s="250">
        <v>0</v>
      </c>
      <c r="D64" s="256">
        <v>0</v>
      </c>
      <c r="E64" s="252">
        <v>0</v>
      </c>
      <c r="F64" s="254">
        <v>0</v>
      </c>
      <c r="G64" s="49">
        <v>0</v>
      </c>
    </row>
    <row r="65" spans="1:7" x14ac:dyDescent="0.25">
      <c r="A65" s="83" t="s">
        <v>414</v>
      </c>
      <c r="B65" s="248">
        <v>0</v>
      </c>
      <c r="C65" s="250">
        <v>0</v>
      </c>
      <c r="D65" s="256">
        <v>0</v>
      </c>
      <c r="E65" s="252">
        <v>0</v>
      </c>
      <c r="F65" s="254">
        <v>0</v>
      </c>
      <c r="G65" s="49">
        <v>0</v>
      </c>
    </row>
    <row r="66" spans="1:7" x14ac:dyDescent="0.25">
      <c r="A66" s="83" t="s">
        <v>415</v>
      </c>
      <c r="B66" s="248">
        <v>0</v>
      </c>
      <c r="C66" s="250">
        <v>0</v>
      </c>
      <c r="D66" s="256">
        <v>0</v>
      </c>
      <c r="E66" s="252">
        <v>0</v>
      </c>
      <c r="F66" s="254">
        <v>0</v>
      </c>
      <c r="G66" s="49">
        <v>0</v>
      </c>
    </row>
    <row r="67" spans="1:7" x14ac:dyDescent="0.25">
      <c r="A67" s="83" t="s">
        <v>416</v>
      </c>
      <c r="B67" s="248">
        <v>0</v>
      </c>
      <c r="C67" s="250">
        <v>0</v>
      </c>
      <c r="D67" s="256">
        <v>0</v>
      </c>
      <c r="E67" s="252">
        <v>0</v>
      </c>
      <c r="F67" s="254">
        <v>0</v>
      </c>
      <c r="G67" s="49">
        <v>0</v>
      </c>
    </row>
    <row r="68" spans="1:7" x14ac:dyDescent="0.25">
      <c r="A68" s="83" t="s">
        <v>417</v>
      </c>
      <c r="B68" s="249">
        <v>5000</v>
      </c>
      <c r="C68" s="251">
        <v>28185334.550000001</v>
      </c>
      <c r="D68" s="257">
        <v>28190334.550000001</v>
      </c>
      <c r="E68" s="253">
        <v>26601790.149999999</v>
      </c>
      <c r="F68" s="255">
        <v>26601790.149999999</v>
      </c>
      <c r="G68" s="49">
        <v>1588544.4</v>
      </c>
    </row>
    <row r="69" spans="1:7" x14ac:dyDescent="0.25">
      <c r="A69" s="83" t="s">
        <v>418</v>
      </c>
      <c r="B69" s="249">
        <v>0</v>
      </c>
      <c r="C69" s="251">
        <v>273351.64</v>
      </c>
      <c r="D69" s="257">
        <v>273351.64</v>
      </c>
      <c r="E69" s="253">
        <v>273351.64</v>
      </c>
      <c r="F69" s="255">
        <v>273351.64</v>
      </c>
      <c r="G69" s="49">
        <v>0</v>
      </c>
    </row>
    <row r="70" spans="1:7" x14ac:dyDescent="0.25">
      <c r="A70" s="83" t="s">
        <v>419</v>
      </c>
      <c r="B70" s="248">
        <v>0</v>
      </c>
      <c r="C70" s="250">
        <v>0</v>
      </c>
      <c r="D70" s="256">
        <v>0</v>
      </c>
      <c r="E70" s="252">
        <v>0</v>
      </c>
      <c r="F70" s="254">
        <v>0</v>
      </c>
      <c r="G70" s="49">
        <v>0</v>
      </c>
    </row>
    <row r="71" spans="1:7" x14ac:dyDescent="0.25">
      <c r="A71" s="61" t="s">
        <v>420</v>
      </c>
      <c r="B71" s="49">
        <f>SUM(B72:B75)</f>
        <v>16404597.699999999</v>
      </c>
      <c r="C71" s="49">
        <f t="shared" ref="C71:G71" si="9">SUM(C72:C75)</f>
        <v>0</v>
      </c>
      <c r="D71" s="49">
        <f t="shared" si="9"/>
        <v>16404597.699999999</v>
      </c>
      <c r="E71" s="49">
        <f t="shared" si="9"/>
        <v>16404597.699999999</v>
      </c>
      <c r="F71" s="49">
        <f t="shared" si="9"/>
        <v>16404597.699999999</v>
      </c>
      <c r="G71" s="49">
        <f t="shared" si="9"/>
        <v>0</v>
      </c>
    </row>
    <row r="72" spans="1:7" x14ac:dyDescent="0.25">
      <c r="A72" s="83" t="s">
        <v>421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422</v>
      </c>
      <c r="B73" s="258">
        <v>16404597.699999999</v>
      </c>
      <c r="C73" s="49">
        <v>0</v>
      </c>
      <c r="D73" s="259">
        <v>16404597.699999999</v>
      </c>
      <c r="E73" s="260">
        <v>16404597.699999999</v>
      </c>
      <c r="F73" s="262">
        <v>16404597.699999999</v>
      </c>
      <c r="G73" s="49">
        <v>0</v>
      </c>
    </row>
    <row r="74" spans="1:7" x14ac:dyDescent="0.25">
      <c r="A74" s="83" t="s">
        <v>423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424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382</v>
      </c>
      <c r="B77" s="4">
        <f>B43+B9</f>
        <v>565352038.80999994</v>
      </c>
      <c r="C77" s="4">
        <f t="shared" ref="C77:G77" si="10">C43+C9</f>
        <v>405908109.88</v>
      </c>
      <c r="D77" s="4">
        <f t="shared" si="10"/>
        <v>971260148.69000006</v>
      </c>
      <c r="E77" s="4">
        <f t="shared" si="10"/>
        <v>703658845.69000006</v>
      </c>
      <c r="F77" s="4">
        <f t="shared" si="10"/>
        <v>703658845.69000006</v>
      </c>
      <c r="G77" s="4">
        <f t="shared" si="10"/>
        <v>267601303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B76:G77 C20:G26 C28:G36 C54:G60 C62:G70 C43:G52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0 B19:G19 B27:G27 B36:G38 D29:D33 B40:G44 B26 D26:G26 G11:G12 G14 G16:G18 G20 G22:G24 G29:G35 G39 B53:G53 G45:G46 B52 G52 G48 G50 B60:G61 G56 G58 B71:G72 G63:G67 G69:G70 B74:G77 C73 G7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64" zoomScaleNormal="70" workbookViewId="0">
      <selection activeCell="F28" sqref="F28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426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Municipio Dolores Hidalgo CIN (a)</v>
      </c>
      <c r="B2" s="115"/>
      <c r="C2" s="115"/>
      <c r="D2" s="115"/>
      <c r="E2" s="115"/>
      <c r="F2" s="115"/>
      <c r="G2" s="116"/>
    </row>
    <row r="3" spans="1:7" x14ac:dyDescent="0.25">
      <c r="A3" s="117" t="s">
        <v>299</v>
      </c>
      <c r="B3" s="118"/>
      <c r="C3" s="118"/>
      <c r="D3" s="118"/>
      <c r="E3" s="118"/>
      <c r="F3" s="118"/>
      <c r="G3" s="119"/>
    </row>
    <row r="4" spans="1:7" x14ac:dyDescent="0.25">
      <c r="A4" s="117" t="s">
        <v>427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0" t="s">
        <v>428</v>
      </c>
      <c r="B7" s="153" t="s">
        <v>301</v>
      </c>
      <c r="C7" s="153"/>
      <c r="D7" s="153"/>
      <c r="E7" s="153"/>
      <c r="F7" s="153"/>
      <c r="G7" s="153" t="s">
        <v>302</v>
      </c>
    </row>
    <row r="8" spans="1:7" ht="30" x14ac:dyDescent="0.25">
      <c r="A8" s="151"/>
      <c r="B8" s="7" t="s">
        <v>303</v>
      </c>
      <c r="C8" s="34" t="s">
        <v>391</v>
      </c>
      <c r="D8" s="34" t="s">
        <v>234</v>
      </c>
      <c r="E8" s="34" t="s">
        <v>189</v>
      </c>
      <c r="F8" s="34" t="s">
        <v>206</v>
      </c>
      <c r="G8" s="163"/>
    </row>
    <row r="9" spans="1:7" ht="15.75" customHeight="1" x14ac:dyDescent="0.25">
      <c r="A9" s="27" t="s">
        <v>429</v>
      </c>
      <c r="B9" s="123">
        <f>SUM(B10,B11,B12,B15,B16,B19)</f>
        <v>172566653.83000001</v>
      </c>
      <c r="C9" s="123">
        <f t="shared" ref="C9:G9" si="0">SUM(C10,C11,C12,C15,C16,C19)</f>
        <v>-33803554.060000002</v>
      </c>
      <c r="D9" s="123">
        <f t="shared" si="0"/>
        <v>138763099.77000001</v>
      </c>
      <c r="E9" s="123">
        <f t="shared" si="0"/>
        <v>138763099.77000001</v>
      </c>
      <c r="F9" s="123">
        <f t="shared" si="0"/>
        <v>138763099.77000001</v>
      </c>
      <c r="G9" s="123">
        <f t="shared" si="0"/>
        <v>0</v>
      </c>
    </row>
    <row r="10" spans="1:7" x14ac:dyDescent="0.25">
      <c r="A10" s="60" t="s">
        <v>430</v>
      </c>
      <c r="B10" s="77">
        <v>172566653.83000001</v>
      </c>
      <c r="C10" s="77">
        <v>-33803554.060000002</v>
      </c>
      <c r="D10" s="77">
        <v>138763099.77000001</v>
      </c>
      <c r="E10" s="77">
        <v>138763099.77000001</v>
      </c>
      <c r="F10" s="77">
        <v>138763099.77000001</v>
      </c>
      <c r="G10" s="78">
        <f>D10-E10</f>
        <v>0</v>
      </c>
    </row>
    <row r="11" spans="1:7" ht="15.75" customHeight="1" x14ac:dyDescent="0.25">
      <c r="A11" s="60" t="s">
        <v>431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432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433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434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435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436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437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438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439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440</v>
      </c>
      <c r="B21" s="37">
        <f>SUM(B22,B23,B24,B27,B28,B31)</f>
        <v>21558947.010000002</v>
      </c>
      <c r="C21" s="37">
        <f t="shared" ref="C21:F21" si="4">SUM(C22,C23,C24,C27,C28,C31)</f>
        <v>40003690.43</v>
      </c>
      <c r="D21" s="37">
        <f t="shared" si="4"/>
        <v>61562637.439999998</v>
      </c>
      <c r="E21" s="37">
        <f t="shared" si="4"/>
        <v>61562637.439999998</v>
      </c>
      <c r="F21" s="37">
        <f t="shared" si="4"/>
        <v>61562637.439999998</v>
      </c>
      <c r="G21" s="37">
        <f>SUM(G22,G23,G24,G27,G28,G31)</f>
        <v>0</v>
      </c>
    </row>
    <row r="22" spans="1:7" x14ac:dyDescent="0.25">
      <c r="A22" s="60" t="s">
        <v>430</v>
      </c>
      <c r="B22" s="77">
        <v>21558947.010000002</v>
      </c>
      <c r="C22" s="77">
        <v>40003690.43</v>
      </c>
      <c r="D22" s="77">
        <v>61562637.439999998</v>
      </c>
      <c r="E22" s="77">
        <v>61562637.439999998</v>
      </c>
      <c r="F22" s="77">
        <v>61562637.439999998</v>
      </c>
      <c r="G22" s="78">
        <f t="shared" ref="G22:G31" si="5">D22-E22</f>
        <v>0</v>
      </c>
    </row>
    <row r="23" spans="1:7" x14ac:dyDescent="0.25">
      <c r="A23" s="60" t="s">
        <v>431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432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433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434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435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436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437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438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439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441</v>
      </c>
      <c r="B33" s="37">
        <f>B21+B9</f>
        <v>194125600.84</v>
      </c>
      <c r="C33" s="37">
        <f t="shared" ref="C33:G33" si="8">C21+C9</f>
        <v>6200136.3699999973</v>
      </c>
      <c r="D33" s="37">
        <f t="shared" si="8"/>
        <v>200325737.21000001</v>
      </c>
      <c r="E33" s="37">
        <f t="shared" si="8"/>
        <v>200325737.21000001</v>
      </c>
      <c r="F33" s="37">
        <f t="shared" si="8"/>
        <v>200325737.21000001</v>
      </c>
      <c r="G33" s="37">
        <f t="shared" si="8"/>
        <v>0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21 B11:G11 G10 B23:F33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414D68-3115-457F-89F0-2F9FE62F8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CTA PCA</cp:lastModifiedBy>
  <cp:revision/>
  <dcterms:created xsi:type="dcterms:W3CDTF">2023-03-16T22:14:51Z</dcterms:created>
  <dcterms:modified xsi:type="dcterms:W3CDTF">2024-02-17T23:08:22Z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