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SEG entrega Cierres trimestrales\2024\1er Trim 2024\1. PT Formatos SIRET\"/>
    </mc:Choice>
  </mc:AlternateContent>
  <bookViews>
    <workbookView xWindow="-105" yWindow="-105" windowWidth="23250" windowHeight="12450" tabRatio="866" activeTab="4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7" l="1"/>
  <c r="D19" i="16" l="1"/>
  <c r="E19" i="16" s="1"/>
  <c r="F19" i="16" s="1"/>
  <c r="G19" i="16" s="1"/>
  <c r="D18" i="16"/>
  <c r="E18" i="16" s="1"/>
  <c r="F18" i="16" s="1"/>
  <c r="G18" i="16" s="1"/>
  <c r="D17" i="16"/>
  <c r="E17" i="16" s="1"/>
  <c r="F17" i="16" s="1"/>
  <c r="G17" i="16" s="1"/>
  <c r="D16" i="16"/>
  <c r="E16" i="16" s="1"/>
  <c r="F16" i="16" s="1"/>
  <c r="G16" i="16" s="1"/>
  <c r="D15" i="16"/>
  <c r="E15" i="16" s="1"/>
  <c r="F15" i="16" s="1"/>
  <c r="G15" i="16" s="1"/>
  <c r="D14" i="16"/>
  <c r="E14" i="16" s="1"/>
  <c r="F14" i="16" s="1"/>
  <c r="G14" i="16" s="1"/>
  <c r="D13" i="16"/>
  <c r="E13" i="16" s="1"/>
  <c r="F13" i="16" s="1"/>
  <c r="G13" i="16" s="1"/>
  <c r="D12" i="16"/>
  <c r="E12" i="16" s="1"/>
  <c r="F12" i="16" s="1"/>
  <c r="G12" i="16" s="1"/>
  <c r="D11" i="16"/>
  <c r="E11" i="16" s="1"/>
  <c r="F11" i="16" s="1"/>
  <c r="G11" i="16" s="1"/>
  <c r="D10" i="16"/>
  <c r="E10" i="16" s="1"/>
  <c r="F10" i="16" s="1"/>
  <c r="G10" i="16" s="1"/>
  <c r="D9" i="16"/>
  <c r="E9" i="16" s="1"/>
  <c r="F9" i="16" s="1"/>
  <c r="G9" i="16" s="1"/>
  <c r="D8" i="16"/>
  <c r="E8" i="16" s="1"/>
  <c r="F8" i="16" s="1"/>
  <c r="G8" i="16" s="1"/>
  <c r="B7" i="16"/>
  <c r="B9" i="10" l="1"/>
  <c r="D10" i="9"/>
  <c r="B56" i="8"/>
  <c r="B9" i="8"/>
  <c r="D103" i="7"/>
  <c r="B10" i="7"/>
  <c r="B45" i="6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F29" i="19"/>
  <c r="G18" i="19"/>
  <c r="F18" i="19"/>
  <c r="E18" i="19"/>
  <c r="D18" i="19"/>
  <c r="D29" i="19" s="1"/>
  <c r="C18" i="19"/>
  <c r="B18" i="19"/>
  <c r="B29" i="19" s="1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A2" i="16"/>
  <c r="E28" i="22" l="1"/>
  <c r="G28" i="22"/>
  <c r="C29" i="19"/>
  <c r="E29" i="19"/>
  <c r="G29" i="19"/>
  <c r="B30" i="20"/>
  <c r="F30" i="20"/>
  <c r="E30" i="20"/>
  <c r="C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6" i="8"/>
  <c r="D56" i="8"/>
  <c r="E56" i="8"/>
  <c r="F56" i="8"/>
  <c r="G56" i="8"/>
  <c r="G9" i="8"/>
  <c r="C9" i="8"/>
  <c r="D9" i="8"/>
  <c r="E9" i="8"/>
  <c r="F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1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E81" i="2" s="1"/>
  <c r="C60" i="2"/>
  <c r="B60" i="2"/>
  <c r="C41" i="2"/>
  <c r="B41" i="2"/>
  <c r="C38" i="2"/>
  <c r="B9" i="9" l="1"/>
  <c r="C9" i="9"/>
  <c r="F88" i="8"/>
  <c r="E88" i="8"/>
  <c r="G146" i="7"/>
  <c r="E84" i="7"/>
  <c r="G62" i="7"/>
  <c r="G71" i="7"/>
  <c r="G28" i="7"/>
  <c r="B9" i="7"/>
  <c r="C9" i="7"/>
  <c r="F65" i="6"/>
  <c r="G28" i="6"/>
  <c r="F79" i="2"/>
  <c r="F47" i="2"/>
  <c r="F59" i="2" s="1"/>
  <c r="F81" i="2" s="1"/>
  <c r="K20" i="4"/>
  <c r="E20" i="4"/>
  <c r="I20" i="4"/>
  <c r="C43" i="9"/>
  <c r="B43" i="9"/>
  <c r="D9" i="9"/>
  <c r="E9" i="9"/>
  <c r="G9" i="9"/>
  <c r="D43" i="9"/>
  <c r="E43" i="9"/>
  <c r="G43" i="9"/>
  <c r="B88" i="8"/>
  <c r="D88" i="8"/>
  <c r="C88" i="8"/>
  <c r="G88" i="8"/>
  <c r="G123" i="7"/>
  <c r="B84" i="7"/>
  <c r="C84" i="7"/>
  <c r="C159" i="7" s="1"/>
  <c r="G18" i="7"/>
  <c r="G38" i="7"/>
  <c r="G75" i="7"/>
  <c r="G93" i="7"/>
  <c r="G133" i="7"/>
  <c r="G150" i="7"/>
  <c r="D84" i="7"/>
  <c r="E9" i="7"/>
  <c r="E159" i="7" s="1"/>
  <c r="F84" i="7"/>
  <c r="G58" i="7"/>
  <c r="G113" i="7"/>
  <c r="G137" i="7"/>
  <c r="B41" i="6"/>
  <c r="B65" i="6"/>
  <c r="G54" i="6"/>
  <c r="D65" i="6"/>
  <c r="D70" i="6" s="1"/>
  <c r="E41" i="6"/>
  <c r="E70" i="6" s="1"/>
  <c r="B44" i="5"/>
  <c r="B11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C70" i="6"/>
  <c r="F70" i="6"/>
  <c r="G45" i="6"/>
  <c r="G65" i="6" s="1"/>
  <c r="G16" i="6"/>
  <c r="G41" i="6" s="1"/>
  <c r="G37" i="6"/>
  <c r="G77" i="9" l="1"/>
  <c r="E77" i="9"/>
  <c r="C77" i="9"/>
  <c r="D77" i="9"/>
  <c r="F159" i="7"/>
  <c r="B159" i="7"/>
  <c r="G9" i="7"/>
  <c r="B70" i="6"/>
  <c r="B8" i="5"/>
  <c r="B21" i="5" s="1"/>
  <c r="B23" i="5" s="1"/>
  <c r="B25" i="5" s="1"/>
  <c r="B33" i="5" s="1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<sst xmlns="http://schemas.openxmlformats.org/spreadsheetml/2006/main" count="1089" uniqueCount="645">
  <si>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</si>
  <si>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</si>
  <si>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</si>
  <si>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</si>
  <si>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</si>
  <si>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</si>
  <si>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</si>
  <si>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</si>
  <si>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</si>
  <si>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</si>
  <si>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</si>
  <si>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</si>
  <si>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</si>
  <si>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</si>
  <si>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</si>
  <si>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</si>
  <si>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</si>
  <si>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</si>
  <si>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</si>
  <si>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</si>
  <si>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</si>
  <si>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</si>
  <si>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</si>
  <si>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</si>
  <si>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</si>
  <si>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</si>
  <si>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</si>
  <si>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</si>
  <si>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</si>
  <si>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</si>
  <si>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</si>
  <si>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</si>
  <si>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</si>
  <si>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</si>
  <si>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</si>
  <si>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</si>
  <si>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</si>
  <si>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</si>
  <si>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</si>
  <si>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</si>
  <si>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</si>
  <si>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</si>
  <si>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</si>
  <si>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</si>
  <si>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</si>
  <si>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</si>
  <si>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</si>
  <si>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</si>
  <si>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</si>
  <si>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</si>
  <si>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</si>
  <si>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</si>
  <si>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</si>
  <si>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</si>
  <si>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</si>
  <si>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</si>
  <si>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</si>
  <si>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</si>
  <si>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</si>
  <si>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</si>
  <si>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</si>
  <si>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</si>
  <si>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</si>
  <si>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</si>
  <si>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</si>
  <si>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</si>
  <si>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</si>
  <si>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</si>
  <si>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</si>
  <si>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</si>
  <si>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</si>
  <si>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</si>
  <si>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</si>
  <si>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</si>
  <si>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</si>
  <si>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</si>
  <si>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</si>
  <si>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</si>
  <si>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</si>
  <si>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</si>
  <si>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</si>
  <si>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</si>
  <si>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</si>
  <si>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</si>
  <si>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</si>
  <si>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</si>
  <si>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</si>
  <si>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</si>
  <si>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</si>
  <si>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</si>
  <si>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</si>
  <si>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</si>
  <si>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</si>
  <si>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</si>
  <si>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</si>
  <si>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</si>
  <si>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</si>
  <si>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</si>
  <si>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</si>
  <si>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</si>
  <si>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</si>
  <si>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</si>
  <si>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</si>
  <si>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</si>
  <si>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</si>
  <si>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</si>
  <si>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</si>
  <si>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</si>
  <si>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</si>
  <si>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</si>
  <si>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</si>
  <si>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</si>
  <si>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</si>
  <si>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</si>
  <si>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</si>
  <si>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</si>
  <si>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</si>
  <si>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</si>
  <si>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</si>
  <si>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</si>
  <si>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</si>
  <si>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</si>
  <si>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</si>
  <si>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</si>
  <si>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</si>
  <si>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</si>
  <si>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</si>
  <si>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</si>
  <si>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</si>
  <si>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</si>
  <si>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</si>
  <si>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</si>
  <si>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</si>
  <si>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</si>
  <si>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</si>
  <si>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</si>
  <si>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</si>
  <si>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</si>
  <si>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</si>
  <si>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</si>
  <si>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</si>
  <si>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</si>
  <si>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</si>
  <si>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</si>
  <si>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</si>
  <si>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</si>
  <si>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</si>
  <si>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</si>
  <si>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</si>
  <si>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</si>
  <si>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</si>
  <si>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</si>
  <si>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</si>
  <si>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</si>
  <si>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</si>
  <si>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</si>
  <si>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</si>
  <si>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</si>
  <si>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</si>
  <si>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</si>
  <si>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</si>
  <si>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</si>
  <si>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</si>
  <si>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</si>
  <si>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</si>
  <si>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</si>
  <si>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</si>
  <si>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</si>
  <si>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</si>
  <si>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</si>
  <si>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</si>
  <si>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</si>
  <si>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</si>
  <si>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</si>
  <si>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</si>
  <si>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</si>
  <si>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</si>
  <si>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</si>
  <si>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</si>
  <si>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</si>
  <si>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</si>
  <si>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</si>
  <si>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</si>
  <si>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</si>
  <si>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</si>
  <si>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</si>
  <si>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</si>
  <si>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</si>
  <si>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</si>
  <si>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</si>
  <si>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</si>
  <si>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</si>
  <si>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</si>
  <si>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</si>
  <si>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</si>
  <si>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</si>
  <si>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</si>
  <si>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</si>
  <si>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</si>
  <si>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</si>
  <si>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</si>
  <si>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</si>
  <si>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</si>
  <si>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</si>
  <si>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</si>
  <si>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</si>
  <si>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</si>
  <si>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</si>
  <si>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</si>
  <si>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</si>
  <si>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</si>
  <si>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</si>
  <si>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</si>
  <si>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</si>
  <si>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</si>
  <si>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</si>
  <si>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</si>
  <si>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</si>
  <si>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</si>
  <si>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</si>
  <si>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</si>
  <si>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</si>
  <si>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</si>
  <si>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</si>
  <si>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</si>
  <si>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</si>
  <si>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</si>
  <si>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</si>
  <si>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</si>
  <si>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</si>
  <si>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</si>
  <si>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</si>
  <si>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</si>
  <si>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</si>
  <si>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</si>
  <si>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</si>
  <si>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</si>
  <si>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</si>
  <si>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</si>
  <si>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</si>
  <si>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</si>
  <si>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</si>
  <si>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</si>
  <si>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</si>
  <si>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</si>
  <si>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</si>
  <si>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</si>
  <si>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</si>
  <si>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</si>
  <si>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</si>
  <si>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</si>
  <si>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</si>
  <si>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</si>
  <si>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</si>
  <si>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</si>
  <si>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</si>
  <si>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</si>
  <si>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</si>
  <si>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</si>
  <si>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</si>
  <si>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</si>
  <si>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</si>
  <si>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</si>
  <si>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</si>
  <si>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</si>
  <si>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</si>
  <si>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</si>
  <si>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</si>
  <si>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</si>
  <si>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</si>
  <si>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</si>
  <si>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</si>
  <si>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</si>
  <si>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</si>
  <si>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</si>
  <si>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</si>
  <si>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</si>
  <si>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</si>
  <si>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</si>
  <si>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</si>
  <si>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</si>
  <si>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</si>
  <si>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</si>
  <si>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</si>
  <si>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</si>
  <si>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</si>
  <si>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</si>
  <si>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</si>
  <si>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</si>
  <si>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</si>
  <si>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</si>
  <si>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</si>
  <si>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</si>
  <si>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</si>
  <si>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</si>
  <si>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</si>
  <si>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</si>
  <si>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</si>
  <si>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</si>
  <si>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</si>
  <si>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</si>
  <si>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</si>
  <si>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</si>
  <si>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</si>
  <si>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</si>
  <si>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</si>
  <si>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</si>
  <si>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</si>
  <si>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</si>
  <si>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</si>
  <si>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</si>
  <si>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</si>
  <si>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</si>
  <si>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</si>
  <si>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</si>
  <si>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</si>
  <si>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</si>
  <si>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</si>
  <si>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</si>
  <si>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</si>
  <si>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</si>
  <si>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</si>
  <si>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</si>
  <si>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</si>
  <si>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</si>
  <si>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</si>
  <si>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</si>
  <si>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</si>
  <si>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</si>
  <si>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</si>
  <si>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</si>
  <si>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</si>
  <si>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</si>
  <si>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</si>
  <si>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</si>
  <si>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</si>
  <si>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</si>
  <si>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</si>
  <si>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</si>
  <si>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</si>
  <si>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</si>
  <si>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</si>
  <si>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</si>
  <si>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</si>
  <si>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</si>
  <si>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</si>
  <si>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</si>
  <si>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</si>
  <si>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</si>
  <si>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</si>
  <si>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</si>
  <si>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</si>
  <si>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</si>
  <si>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</si>
  <si>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</si>
  <si>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</si>
  <si>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</si>
  <si>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</si>
  <si>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</si>
  <si>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</si>
  <si>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</si>
  <si>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</si>
  <si>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</si>
  <si>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</si>
  <si>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</si>
  <si>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</si>
  <si>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</si>
  <si>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</si>
  <si>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</si>
  <si>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</si>
  <si>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</si>
  <si>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</si>
  <si>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</si>
  <si>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</si>
  <si>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</si>
  <si>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</si>
  <si>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</si>
  <si>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</si>
  <si>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</si>
  <si>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</si>
  <si>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</si>
  <si>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</si>
  <si>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</si>
  <si>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</si>
  <si>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</si>
  <si>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</si>
  <si>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</si>
  <si>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</si>
  <si>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</si>
  <si>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</si>
  <si>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</si>
  <si>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</si>
  <si>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</si>
  <si>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</si>
  <si>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</si>
  <si>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</si>
  <si>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</si>
  <si>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</si>
  <si>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</si>
  <si>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</si>
  <si>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</si>
  <si>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</si>
  <si>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</si>
  <si>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</si>
  <si>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</si>
  <si>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</si>
  <si>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</si>
  <si>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</si>
  <si>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</si>
  <si>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</si>
  <si>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</si>
  <si>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</si>
  <si>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</si>
  <si>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</si>
  <si>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</si>
  <si>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</si>
  <si>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</si>
  <si>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</si>
  <si>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</si>
  <si>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</si>
  <si>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</si>
  <si>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</si>
  <si>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</si>
  <si>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</si>
  <si>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</si>
  <si>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</si>
  <si>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</si>
  <si>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</si>
  <si>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</si>
  <si>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</si>
  <si>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</si>
  <si>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</si>
  <si>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</si>
  <si>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</si>
  <si>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</si>
  <si>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</si>
  <si>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</si>
  <si>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</si>
  <si>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</si>
  <si>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</si>
  <si>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</si>
  <si>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</si>
  <si>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</si>
  <si>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</si>
  <si>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</si>
  <si>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</si>
  <si>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</si>
  <si>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</si>
  <si>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</si>
  <si>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</si>
  <si>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</si>
  <si>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</si>
  <si>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</si>
  <si>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</si>
  <si>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</si>
  <si>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</si>
  <si>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</si>
  <si>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</si>
  <si>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</si>
  <si>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</si>
  <si>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</si>
  <si>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</si>
  <si>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</si>
  <si>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</si>
  <si>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</si>
  <si>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</si>
  <si>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</si>
  <si>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</si>
  <si>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</si>
  <si>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</si>
  <si>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</si>
  <si>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</si>
  <si>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</si>
  <si>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</si>
  <si>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</si>
  <si>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</si>
  <si>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</si>
  <si>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</si>
  <si>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</si>
  <si>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</si>
  <si>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</si>
  <si>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</si>
  <si>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</si>
  <si>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</si>
  <si>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</si>
  <si>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</si>
  <si>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</si>
  <si>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</si>
  <si>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</si>
  <si>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</si>
  <si>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</si>
  <si>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</si>
  <si>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</si>
  <si>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</si>
  <si>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</si>
  <si>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</si>
  <si>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</si>
  <si>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</si>
  <si>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</si>
  <si>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</si>
  <si>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</si>
  <si>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</si>
  <si>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</si>
  <si>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</si>
  <si>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</si>
  <si>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</si>
  <si>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</si>
  <si>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</si>
  <si>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</si>
  <si>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</si>
  <si>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</si>
  <si>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</si>
  <si>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</si>
  <si>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</si>
  <si>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</si>
  <si>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</si>
  <si>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</si>
  <si>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</si>
  <si>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</si>
  <si>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</si>
  <si>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</si>
  <si>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</si>
  <si>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</si>
  <si>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</si>
  <si>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</si>
  <si>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</si>
  <si>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</si>
  <si>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</si>
  <si>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</si>
  <si>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</si>
  <si>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</si>
  <si>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</si>
  <si>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</si>
  <si>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</si>
  <si>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</si>
  <si>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</si>
  <si>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</si>
  <si>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</si>
  <si>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</si>
  <si>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</si>
  <si>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</si>
  <si>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</si>
  <si>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</si>
  <si>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</si>
  <si>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</si>
  <si>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</si>
  <si>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</si>
  <si>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</si>
  <si>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</si>
  <si>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</si>
  <si>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</si>
  <si>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</si>
  <si>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</si>
  <si>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</si>
  <si>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</si>
  <si>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</si>
  <si>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</si>
  <si>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</si>
  <si>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</si>
  <si>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</si>
  <si>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</si>
  <si>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</si>
  <si>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</si>
  <si>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</si>
  <si>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</si>
  <si>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</si>
  <si>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</si>
  <si>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</si>
  <si>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</si>
  <si>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</si>
  <si>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</si>
  <si>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</si>
  <si>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</si>
  <si>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</si>
  <si>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</si>
  <si>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</si>
  <si>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</si>
  <si>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</si>
  <si>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</si>
  <si>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</si>
  <si>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</si>
  <si>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</si>
  <si>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</si>
  <si>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</si>
  <si>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</si>
  <si>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</si>
  <si>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</si>
  <si>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</si>
  <si>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</si>
  <si>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</si>
  <si>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</si>
  <si>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</si>
  <si>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</si>
  <si>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</si>
  <si>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Municipio Dolores Hidalgo CIN (a)</t>
  </si>
  <si>
    <t>31111M120010000 H. AYUNTAMIENTO</t>
  </si>
  <si>
    <t>31111M120020100 SECRETARIA PARTICULAR</t>
  </si>
  <si>
    <t>31111M120020200 JEFATURA DE GABINETE</t>
  </si>
  <si>
    <t>31111M120020300 DESARROLLO INSTITUCIONAL</t>
  </si>
  <si>
    <t>31111M120020400 PLAN Y VINC</t>
  </si>
  <si>
    <t>31111M120020500 COORD DE COM SOCIAL</t>
  </si>
  <si>
    <t>31111M120020600 GIRAS Y EVENTOS</t>
  </si>
  <si>
    <t>31111M120040000 SEC DEL AYUNTAMIENTO</t>
  </si>
  <si>
    <t>31111M120040100 JURIDICO</t>
  </si>
  <si>
    <t>31111M120040200 ARCHIVO GENERAL</t>
  </si>
  <si>
    <t>31111M120040300 PROTECCION CIVIL</t>
  </si>
  <si>
    <t>31111M120040400 DERECHOS HUMANOS</t>
  </si>
  <si>
    <t>31111M120050000 DES SOCIAL Y HUMANO</t>
  </si>
  <si>
    <t>31111M120050200 DES RURAL Y AGROALIM</t>
  </si>
  <si>
    <t>31111M120060000 TESORERIA MUNICIPAL</t>
  </si>
  <si>
    <t>31111M120060100 INGRESOS</t>
  </si>
  <si>
    <t>31111M120060200 FISCALIZACION</t>
  </si>
  <si>
    <t>31111M120060300 RECURSOS HUMANOS</t>
  </si>
  <si>
    <t>31111M120060400 EGRESOS</t>
  </si>
  <si>
    <t>31111M120060500 CATASTRO</t>
  </si>
  <si>
    <t>31111M120070100 SEGURIDAD PUBLICA</t>
  </si>
  <si>
    <t>31111M120070200 TRANSITO Y VIALIDAD</t>
  </si>
  <si>
    <t>31111M120080000 OFICIALIA MAYOR</t>
  </si>
  <si>
    <t>31111M120100000 DES ECONOM Y SUSTENTABLE</t>
  </si>
  <si>
    <t>31111M120110000 EDUCACION Y CULTURA</t>
  </si>
  <si>
    <t>31111M120110100 CASA DE LA CULTURA</t>
  </si>
  <si>
    <t>31111M120200000 INF Y CONECTIVIDAD</t>
  </si>
  <si>
    <t>31111M120210000 TURISMO, PAT HIST Y CULTURAL</t>
  </si>
  <si>
    <t>31111M120230000 PROV SAL Y ECONOMICAS</t>
  </si>
  <si>
    <t>31111M120270000 CONTRALORIA MUNICIP</t>
  </si>
  <si>
    <t>31111M120290000 EROGACIONES NO SECTO</t>
  </si>
  <si>
    <t>31111M120320000 DES URBA Y ORDEN ECO</t>
  </si>
  <si>
    <t>31111M120330000 DIR INTEGRAL DE ATENCION A LA MUJER</t>
  </si>
  <si>
    <t>31111M120340000 UNID TRANSPARENCIA</t>
  </si>
  <si>
    <t>31111M120350000 DR GRAL DE SERVICIOS MUNICIPALES</t>
  </si>
  <si>
    <t>31111M120350100 RASTRO MUNICIPAL</t>
  </si>
  <si>
    <t>31111M120350200 ALUMBRADO PUBLICO</t>
  </si>
  <si>
    <t>31111M120350300 PANTEON MUNICIPAL</t>
  </si>
  <si>
    <t>31111M120350400 CENTRO ANTIRRABICO</t>
  </si>
  <si>
    <t>31111M120360000 PROTECCION AL AMBIEN</t>
  </si>
  <si>
    <t>31111M120370000 MAQUINARIA</t>
  </si>
  <si>
    <t>31111M120380000 MANTENIMIENTO URBANO</t>
  </si>
  <si>
    <t>31111M120390000 DIRECCION DE LIMPIA Y RESIDUOS SOLIDOS</t>
  </si>
  <si>
    <t>31111M120900100 DIF MUNICIPAL</t>
  </si>
  <si>
    <t>31111M120900200 COMISION MUNICIPAL DEL DEPORTE</t>
  </si>
  <si>
    <r>
      <rPr>
        <sz val="11"/>
        <rFont val="Calibri"/>
        <family val="2"/>
        <scheme val="minor"/>
      </rPr>
      <t>Prestación laboral.</t>
    </r>
  </si>
  <si>
    <r>
      <rPr>
        <sz val="11"/>
        <rFont val="Calibri"/>
        <family val="2"/>
        <scheme val="minor"/>
      </rPr>
      <t>Beneficio definido.</t>
    </r>
  </si>
  <si>
    <t>N/A</t>
  </si>
  <si>
    <t>7 años</t>
  </si>
  <si>
    <t>AUREN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</si>
</sst>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dd/mm/yyyy;@"/>
    <numFmt numFmtId="165" formatCode="#,##0_ ;\-#,##0\ "/>
    <numFmt numFmtId="166" formatCode="#,##0.00_ ;\-#,##0.00\ "/>
    <numFmt numFmtId="167" formatCode="#,##0_);\(#,##0\)"/>
    <numFmt numFmtId="172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32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166" fontId="1" fillId="0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0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0" fontId="0" fillId="0" borderId="0" xfId="0"/>
    <xf numFmtId="166" fontId="0" fillId="3" borderId="14" xfId="5" applyNumberFormat="1" applyFont="1" applyFill="1" applyBorder="1" applyAlignment="1" applyProtection="1">
      <alignment vertical="center"/>
      <protection locked="0"/>
    </xf>
    <xf numFmtId="166" fontId="1" fillId="3" borderId="14" xfId="5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0" fontId="0" fillId="0" borderId="0" xfId="0"/>
    <xf numFmtId="4" fontId="0" fillId="0" borderId="14" xfId="0" applyNumberFormat="1" applyBorder="1" applyAlignment="1">
      <alignment horizontal="center" vertical="center"/>
    </xf>
    <xf numFmtId="43" fontId="1" fillId="0" borderId="14" xfId="5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horizontal="center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horizontal="right" vertical="center"/>
      <protection locked="0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 applyProtection="1">
      <alignment horizontal="right" vertical="center"/>
      <protection locked="0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43" fontId="0" fillId="0" borderId="14" xfId="5" applyFont="1" applyFill="1" applyBorder="1" applyAlignment="1" applyProtection="1">
      <alignment vertical="center"/>
      <protection locked="0"/>
    </xf>
    <xf numFmtId="4" fontId="0" fillId="3" borderId="14" xfId="0" applyNumberFormat="1" applyFill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center" vertical="center"/>
    </xf>
    <xf numFmtId="4" fontId="0" fillId="3" borderId="8" xfId="0" applyNumberFormat="1" applyFill="1" applyBorder="1" applyAlignment="1" applyProtection="1">
      <alignment horizontal="right" vertical="center"/>
      <protection locked="0"/>
    </xf>
    <xf numFmtId="0" fontId="0" fillId="0" borderId="14" xfId="0" applyFont="1" applyBorder="1" applyAlignment="1">
      <alignment horizontal="center" vertical="center" wrapText="1"/>
    </xf>
    <xf numFmtId="1" fontId="23" fillId="0" borderId="18" xfId="0" applyNumberFormat="1" applyFont="1" applyFill="1" applyBorder="1" applyAlignment="1">
      <alignment horizontal="center" vertical="top" shrinkToFit="1"/>
    </xf>
    <xf numFmtId="0" fontId="0" fillId="0" borderId="18" xfId="0" applyFont="1" applyFill="1" applyBorder="1" applyAlignment="1">
      <alignment horizontal="left" wrapText="1"/>
    </xf>
    <xf numFmtId="2" fontId="23" fillId="0" borderId="18" xfId="0" applyNumberFormat="1" applyFont="1" applyFill="1" applyBorder="1" applyAlignment="1">
      <alignment horizontal="center" vertical="top" shrinkToFit="1"/>
    </xf>
    <xf numFmtId="0" fontId="11" fillId="0" borderId="18" xfId="0" applyFont="1" applyFill="1" applyBorder="1" applyAlignment="1">
      <alignment horizontal="center" vertical="top" wrapText="1"/>
    </xf>
    <xf numFmtId="0" fontId="0" fillId="0" borderId="18" xfId="0" applyFont="1" applyFill="1" applyBorder="1" applyAlignment="1">
      <alignment horizontal="left" vertical="center" wrapText="1"/>
    </xf>
    <xf numFmtId="0" fontId="0" fillId="0" borderId="0" xfId="0" applyFont="1"/>
    <xf numFmtId="10" fontId="23" fillId="0" borderId="18" xfId="0" applyNumberFormat="1" applyFont="1" applyFill="1" applyBorder="1" applyAlignment="1">
      <alignment horizontal="center" vertical="top" shrinkToFit="1"/>
    </xf>
    <xf numFmtId="3" fontId="23" fillId="0" borderId="18" xfId="0" applyNumberFormat="1" applyFont="1" applyFill="1" applyBorder="1" applyAlignment="1">
      <alignment horizontal="center" vertical="top" shrinkToFit="1"/>
    </xf>
    <xf numFmtId="4" fontId="23" fillId="0" borderId="18" xfId="0" applyNumberFormat="1" applyFont="1" applyFill="1" applyBorder="1" applyAlignment="1">
      <alignment horizontal="center" vertical="top" shrinkToFit="1"/>
    </xf>
    <xf numFmtId="3" fontId="23" fillId="0" borderId="18" xfId="0" applyNumberFormat="1" applyFont="1" applyFill="1" applyBorder="1" applyAlignment="1">
      <alignment horizontal="center" vertical="center" shrinkToFit="1"/>
    </xf>
    <xf numFmtId="10" fontId="23" fillId="0" borderId="18" xfId="0" applyNumberFormat="1" applyFont="1" applyFill="1" applyBorder="1" applyAlignment="1">
      <alignment horizontal="center" vertical="center" shrinkToFit="1"/>
    </xf>
    <xf numFmtId="167" fontId="23" fillId="0" borderId="18" xfId="0" applyNumberFormat="1" applyFont="1" applyFill="1" applyBorder="1" applyAlignment="1">
      <alignment horizontal="center" vertical="top" shrinkToFit="1"/>
    </xf>
    <xf numFmtId="9" fontId="23" fillId="0" borderId="18" xfId="0" applyNumberFormat="1" applyFont="1" applyFill="1" applyBorder="1" applyAlignment="1">
      <alignment horizontal="center" vertical="top" shrinkToFit="1"/>
    </xf>
    <xf numFmtId="0" fontId="11" fillId="0" borderId="14" xfId="0" applyFont="1" applyFill="1" applyBorder="1" applyAlignment="1">
      <alignment horizontal="center" vertical="top" wrapText="1"/>
    </xf>
    <xf numFmtId="43" fontId="1" fillId="3" borderId="14" xfId="8" applyFont="1" applyFill="1" applyBorder="1" applyAlignment="1" applyProtection="1">
      <alignment vertical="center"/>
      <protection locked="0"/>
    </xf>
    <xf numFmtId="43" fontId="1" fillId="3" borderId="14" xfId="9" applyFont="1" applyFill="1" applyBorder="1" applyAlignment="1" applyProtection="1">
      <alignment vertical="center"/>
      <protection locked="0"/>
    </xf>
    <xf numFmtId="43" fontId="1" fillId="3" borderId="14" xfId="10" applyFont="1" applyFill="1" applyBorder="1" applyAlignment="1" applyProtection="1">
      <alignment vertical="center"/>
      <protection locked="0"/>
    </xf>
    <xf numFmtId="43" fontId="1" fillId="3" borderId="14" xfId="1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1" fillId="0" borderId="14" xfId="12" applyNumberFormat="1" applyFont="1" applyFill="1" applyBorder="1" applyAlignment="1" applyProtection="1">
      <alignment horizontal="right" vertical="center"/>
      <protection locked="0"/>
    </xf>
    <xf numFmtId="166" fontId="2" fillId="0" borderId="14" xfId="5" applyNumberFormat="1" applyFont="1" applyFill="1" applyBorder="1" applyAlignment="1" applyProtection="1">
      <alignment horizontal="right" vertical="center"/>
      <protection locked="0"/>
    </xf>
    <xf numFmtId="166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12" applyNumberFormat="1" applyFont="1" applyFill="1" applyBorder="1" applyProtection="1">
      <protection locked="0"/>
    </xf>
    <xf numFmtId="4" fontId="1" fillId="0" borderId="14" xfId="12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Alignment="1" applyProtection="1">
      <alignment horizontal="right" vertical="top"/>
      <protection locked="0"/>
    </xf>
  </cellXfs>
  <cellStyles count="13">
    <cellStyle name="Millares" xfId="1" builtinId="3"/>
    <cellStyle name="Millares 2" xfId="5"/>
    <cellStyle name="Millares 29" xfId="8"/>
    <cellStyle name="Millares 3" xfId="12"/>
    <cellStyle name="Millares 55" xfId="9"/>
    <cellStyle name="Millares 67" xfId="10"/>
    <cellStyle name="Millares 69" xfId="11"/>
    <cellStyle name="Normal" xfId="0" builtinId="0"/>
    <cellStyle name="Normal 2" xfId="3"/>
    <cellStyle name="Normal 2 2" xfId="2"/>
    <cellStyle name="Normal 2 3" xfId="7"/>
    <cellStyle name="Normal 3" xfId="6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zoomScale="75" zoomScaleNormal="75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2" width="17.28515625" bestFit="1" customWidth="1"/>
    <col min="3" max="3" width="18.5703125" bestFit="1" customWidth="1"/>
    <col min="4" max="4" width="98.7109375" bestFit="1" customWidth="1"/>
    <col min="5" max="5" width="17.28515625" bestFit="1" customWidth="1"/>
    <col min="6" max="6" width="18.5703125" bestFit="1" customWidth="1"/>
  </cols>
  <sheetData>
    <row r="1" spans="1:6" ht="40.9" customHeight="1" x14ac:dyDescent="0.25">
      <c r="A1" s="281" t="s">
        <v>0</v>
      </c>
      <c r="B1" s="282"/>
      <c r="C1" s="282"/>
      <c r="D1" s="282"/>
      <c r="E1" s="282"/>
      <c r="F1" s="283"/>
    </row>
    <row r="2" spans="1:6" ht="15" customHeight="1" x14ac:dyDescent="0.25">
      <c r="A2" s="110" t="s">
        <v>594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589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221012066.54000002</v>
      </c>
      <c r="C9" s="47">
        <f>SUM(C10:C16)</f>
        <v>175549711.11000001</v>
      </c>
      <c r="D9" s="46" t="s">
        <v>10</v>
      </c>
      <c r="E9" s="47">
        <f>SUM(E10:E18)</f>
        <v>29710688.82</v>
      </c>
      <c r="F9" s="47">
        <f>SUM(F10:F18)</f>
        <v>27468727.59</v>
      </c>
    </row>
    <row r="10" spans="1:6" x14ac:dyDescent="0.25">
      <c r="A10" s="48" t="s">
        <v>11</v>
      </c>
      <c r="B10" s="162">
        <v>0</v>
      </c>
      <c r="C10" s="162">
        <v>0</v>
      </c>
      <c r="D10" s="48" t="s">
        <v>12</v>
      </c>
      <c r="E10" s="160">
        <v>-4017733.21</v>
      </c>
      <c r="F10" s="160">
        <v>-4008859.21</v>
      </c>
    </row>
    <row r="11" spans="1:6" x14ac:dyDescent="0.25">
      <c r="A11" s="48" t="s">
        <v>13</v>
      </c>
      <c r="B11" s="162">
        <v>204669740.93000001</v>
      </c>
      <c r="C11" s="162">
        <v>150040873.13</v>
      </c>
      <c r="D11" s="48" t="s">
        <v>14</v>
      </c>
      <c r="E11" s="160">
        <v>6218927.3200000003</v>
      </c>
      <c r="F11" s="160">
        <v>5762794.5300000003</v>
      </c>
    </row>
    <row r="12" spans="1:6" x14ac:dyDescent="0.25">
      <c r="A12" s="48" t="s">
        <v>15</v>
      </c>
      <c r="B12" s="162">
        <v>0</v>
      </c>
      <c r="C12" s="162">
        <v>0</v>
      </c>
      <c r="D12" s="48" t="s">
        <v>16</v>
      </c>
      <c r="E12" s="160">
        <v>14299840.050000001</v>
      </c>
      <c r="F12" s="160">
        <v>11465927.16</v>
      </c>
    </row>
    <row r="13" spans="1:6" x14ac:dyDescent="0.25">
      <c r="A13" s="48" t="s">
        <v>17</v>
      </c>
      <c r="B13" s="162">
        <v>14656131.49</v>
      </c>
      <c r="C13" s="162">
        <v>24141831.960000001</v>
      </c>
      <c r="D13" s="48" t="s">
        <v>18</v>
      </c>
      <c r="E13" s="160">
        <v>0.01</v>
      </c>
      <c r="F13" s="160">
        <v>0.01</v>
      </c>
    </row>
    <row r="14" spans="1:6" x14ac:dyDescent="0.25">
      <c r="A14" s="48" t="s">
        <v>19</v>
      </c>
      <c r="B14" s="162">
        <v>0</v>
      </c>
      <c r="C14" s="162">
        <v>0</v>
      </c>
      <c r="D14" s="48" t="s">
        <v>20</v>
      </c>
      <c r="E14" s="160">
        <v>719680.53</v>
      </c>
      <c r="F14" s="160">
        <v>719680.53</v>
      </c>
    </row>
    <row r="15" spans="1:6" x14ac:dyDescent="0.25">
      <c r="A15" s="48" t="s">
        <v>21</v>
      </c>
      <c r="B15" s="162">
        <v>1686194.12</v>
      </c>
      <c r="C15" s="162">
        <v>1367006.02</v>
      </c>
      <c r="D15" s="48" t="s">
        <v>22</v>
      </c>
      <c r="E15" s="160">
        <v>0</v>
      </c>
      <c r="F15" s="160">
        <v>0</v>
      </c>
    </row>
    <row r="16" spans="1:6" x14ac:dyDescent="0.25">
      <c r="A16" s="48" t="s">
        <v>23</v>
      </c>
      <c r="B16" s="162">
        <v>0</v>
      </c>
      <c r="C16" s="162">
        <v>0</v>
      </c>
      <c r="D16" s="48" t="s">
        <v>24</v>
      </c>
      <c r="E16" s="160">
        <v>11364378.439999999</v>
      </c>
      <c r="F16" s="160">
        <v>12417412.57</v>
      </c>
    </row>
    <row r="17" spans="1:6" x14ac:dyDescent="0.25">
      <c r="A17" s="46" t="s">
        <v>25</v>
      </c>
      <c r="B17" s="47">
        <f>SUM(B18:B24)</f>
        <v>21863930.32</v>
      </c>
      <c r="C17" s="47">
        <f>SUM(C18:C24)</f>
        <v>25748193.740000002</v>
      </c>
      <c r="D17" s="48" t="s">
        <v>26</v>
      </c>
      <c r="E17" s="160">
        <v>0</v>
      </c>
      <c r="F17" s="160">
        <v>0</v>
      </c>
    </row>
    <row r="18" spans="1:6" x14ac:dyDescent="0.25">
      <c r="A18" s="48" t="s">
        <v>27</v>
      </c>
      <c r="B18" s="162">
        <v>0</v>
      </c>
      <c r="C18" s="162">
        <v>0</v>
      </c>
      <c r="D18" s="48" t="s">
        <v>28</v>
      </c>
      <c r="E18" s="160">
        <v>1125595.68</v>
      </c>
      <c r="F18" s="160">
        <v>1111772</v>
      </c>
    </row>
    <row r="19" spans="1:6" x14ac:dyDescent="0.25">
      <c r="A19" s="48" t="s">
        <v>29</v>
      </c>
      <c r="B19" s="162">
        <v>14326639.359999999</v>
      </c>
      <c r="C19" s="162">
        <v>19738692.190000001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62">
        <v>1824542.48</v>
      </c>
      <c r="C20" s="162">
        <v>291555.83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162">
        <v>437278.55</v>
      </c>
      <c r="C21" s="162">
        <v>397135.85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162">
        <v>3423.28</v>
      </c>
      <c r="C22" s="162">
        <v>3423.28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162">
        <v>0</v>
      </c>
      <c r="C23" s="162">
        <v>0</v>
      </c>
      <c r="D23" s="46" t="s">
        <v>38</v>
      </c>
      <c r="E23" s="47">
        <f>E24+E25</f>
        <v>6833330</v>
      </c>
      <c r="F23" s="47">
        <f>F24+F25</f>
        <v>13666664</v>
      </c>
    </row>
    <row r="24" spans="1:6" x14ac:dyDescent="0.25">
      <c r="A24" s="48" t="s">
        <v>39</v>
      </c>
      <c r="B24" s="162">
        <v>5272046.6500000004</v>
      </c>
      <c r="C24" s="162">
        <v>5317386.59</v>
      </c>
      <c r="D24" s="48" t="s">
        <v>40</v>
      </c>
      <c r="E24" s="160">
        <v>6833330</v>
      </c>
      <c r="F24" s="160">
        <v>13666664</v>
      </c>
    </row>
    <row r="25" spans="1:6" x14ac:dyDescent="0.25">
      <c r="A25" s="46" t="s">
        <v>41</v>
      </c>
      <c r="B25" s="47">
        <f>SUM(B26:B30)</f>
        <v>65641697.170000002</v>
      </c>
      <c r="C25" s="47">
        <f>SUM(C26:C30)</f>
        <v>110495045.41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162">
        <v>15370228.66</v>
      </c>
      <c r="C26" s="162">
        <v>32043312.219999999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162">
        <v>2010070.67</v>
      </c>
      <c r="C27" s="162">
        <v>2010070.67</v>
      </c>
      <c r="D27" s="46" t="s">
        <v>46</v>
      </c>
      <c r="E27" s="47">
        <f>SUM(E28:E30)</f>
        <v>192137.35</v>
      </c>
      <c r="F27" s="47">
        <f>SUM(F28:F30)</f>
        <v>192137.35</v>
      </c>
    </row>
    <row r="28" spans="1:6" x14ac:dyDescent="0.25">
      <c r="A28" s="48" t="s">
        <v>47</v>
      </c>
      <c r="B28" s="162">
        <v>0</v>
      </c>
      <c r="C28" s="162">
        <v>0</v>
      </c>
      <c r="D28" s="48" t="s">
        <v>48</v>
      </c>
      <c r="E28" s="160">
        <v>192137.35</v>
      </c>
      <c r="F28" s="160">
        <v>192137.35</v>
      </c>
    </row>
    <row r="29" spans="1:6" x14ac:dyDescent="0.25">
      <c r="A29" s="48" t="s">
        <v>49</v>
      </c>
      <c r="B29" s="162">
        <v>48261397.840000004</v>
      </c>
      <c r="C29" s="162">
        <v>76441662.519999996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162">
        <v>0</v>
      </c>
      <c r="C30" s="162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754821.09000000008</v>
      </c>
      <c r="F31" s="47">
        <f>SUM(F32:F37)</f>
        <v>754821.09000000008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160">
        <v>110305.66</v>
      </c>
      <c r="F32" s="160">
        <v>110305.66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160">
        <v>644515.43000000005</v>
      </c>
      <c r="F33" s="160">
        <v>644515.43000000005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9920919.6599999983</v>
      </c>
      <c r="F42" s="47">
        <f>SUM(F43:F45)</f>
        <v>9943058.2299999986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9917662.6199999992</v>
      </c>
      <c r="F43" s="47">
        <v>9939801.1899999995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3257.04</v>
      </c>
      <c r="F45" s="47">
        <v>3257.04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308517694.03000003</v>
      </c>
      <c r="C47" s="4">
        <f>C9+C17+C25+C31+C37+C38+C41</f>
        <v>311792950.25999999</v>
      </c>
      <c r="D47" s="2" t="s">
        <v>84</v>
      </c>
      <c r="E47" s="4">
        <f>E9+E19+E23+E26+E27+E31+E38+E42</f>
        <v>47411896.920000002</v>
      </c>
      <c r="F47" s="4">
        <f>F9+F19+F23+F26+F27+F31+F38+F42</f>
        <v>52025408.260000005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162">
        <v>21311</v>
      </c>
      <c r="C50" s="162">
        <v>21311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162">
        <v>1672600</v>
      </c>
      <c r="C51" s="162">
        <v>1672600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162">
        <v>2244243906.8200002</v>
      </c>
      <c r="C52" s="162">
        <v>2112083457.74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162">
        <v>115810476.97</v>
      </c>
      <c r="C53" s="162">
        <v>107658854.37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162">
        <v>908953.74</v>
      </c>
      <c r="C54" s="162">
        <v>908953.74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162">
        <v>-103022414.52</v>
      </c>
      <c r="C55" s="162">
        <v>-103022414.52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162">
        <v>69195095.200000003</v>
      </c>
      <c r="C56" s="162">
        <v>68654418.920000002</v>
      </c>
      <c r="D56" s="45"/>
      <c r="E56" s="49"/>
      <c r="F56" s="49"/>
    </row>
    <row r="57" spans="1:6" x14ac:dyDescent="0.25">
      <c r="A57" s="46" t="s">
        <v>100</v>
      </c>
      <c r="B57" s="162">
        <v>0</v>
      </c>
      <c r="C57" s="162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162">
        <v>0</v>
      </c>
      <c r="C58" s="162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47411896.920000002</v>
      </c>
      <c r="F59" s="4">
        <f>F47+F57</f>
        <v>52025408.260000005</v>
      </c>
    </row>
    <row r="60" spans="1:6" x14ac:dyDescent="0.25">
      <c r="A60" s="3" t="s">
        <v>104</v>
      </c>
      <c r="B60" s="4">
        <f>SUM(B50:B58)</f>
        <v>2328829929.2099996</v>
      </c>
      <c r="C60" s="4">
        <f>SUM(C50:C58)</f>
        <v>2187977181.25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2637347623.2399998</v>
      </c>
      <c r="C62" s="4">
        <f>SUM(C47+C60)</f>
        <v>2499770131.5100002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20638428.280000001</v>
      </c>
      <c r="F63" s="47">
        <f>SUM(F64:F66)</f>
        <v>20638428.280000001</v>
      </c>
    </row>
    <row r="64" spans="1:6" x14ac:dyDescent="0.25">
      <c r="A64" s="45"/>
      <c r="B64" s="45"/>
      <c r="C64" s="45"/>
      <c r="D64" s="46" t="s">
        <v>108</v>
      </c>
      <c r="E64" s="161">
        <v>-38628.589999999997</v>
      </c>
      <c r="F64" s="161">
        <v>-38628.589999999997</v>
      </c>
    </row>
    <row r="65" spans="1:6" x14ac:dyDescent="0.25">
      <c r="A65" s="45"/>
      <c r="B65" s="45"/>
      <c r="C65" s="45"/>
      <c r="D65" s="50" t="s">
        <v>109</v>
      </c>
      <c r="E65" s="161">
        <v>20677056.870000001</v>
      </c>
      <c r="F65" s="161">
        <v>20677056.870000001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2569297298.0400004</v>
      </c>
      <c r="F68" s="47">
        <f>SUM(F69:F73)</f>
        <v>2427106294.9699998</v>
      </c>
    </row>
    <row r="69" spans="1:6" x14ac:dyDescent="0.25">
      <c r="A69" s="53"/>
      <c r="B69" s="45"/>
      <c r="C69" s="45"/>
      <c r="D69" s="46" t="s">
        <v>112</v>
      </c>
      <c r="E69" s="162">
        <v>142217552.28</v>
      </c>
      <c r="F69" s="162">
        <v>321454272.87</v>
      </c>
    </row>
    <row r="70" spans="1:6" x14ac:dyDescent="0.25">
      <c r="A70" s="53"/>
      <c r="B70" s="45"/>
      <c r="C70" s="45"/>
      <c r="D70" s="46" t="s">
        <v>113</v>
      </c>
      <c r="E70" s="318">
        <v>2427079745.7600002</v>
      </c>
      <c r="F70" s="162">
        <v>2105652022.0999999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2589935726.3200006</v>
      </c>
      <c r="F79" s="4">
        <f>F63+F68+F75</f>
        <v>2447744723.25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2637347623.2400007</v>
      </c>
      <c r="F81" s="4">
        <f>F59+F79</f>
        <v>2499770131.5100002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B9:C62 E9:F4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46 B47 B17:C17 B25:C25 B59:C62 E19:F23 E25:F27 E29:F31 E34:F42 E44:F44 E46:F63 E66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B22" sqref="B22:G2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90" t="s">
        <v>439</v>
      </c>
      <c r="B1" s="282"/>
      <c r="C1" s="282"/>
      <c r="D1" s="282"/>
      <c r="E1" s="282"/>
      <c r="F1" s="282"/>
      <c r="G1" s="283"/>
    </row>
    <row r="2" spans="1:7" x14ac:dyDescent="0.25">
      <c r="A2" s="302" t="str">
        <f>'Formato 1'!A2</f>
        <v>Municipio Dolores Hidalgo CIN (a)</v>
      </c>
      <c r="B2" s="303"/>
      <c r="C2" s="303"/>
      <c r="D2" s="303"/>
      <c r="E2" s="303"/>
      <c r="F2" s="303"/>
      <c r="G2" s="304"/>
    </row>
    <row r="3" spans="1:7" x14ac:dyDescent="0.25">
      <c r="A3" s="299" t="s">
        <v>440</v>
      </c>
      <c r="B3" s="300"/>
      <c r="C3" s="300"/>
      <c r="D3" s="300"/>
      <c r="E3" s="300"/>
      <c r="F3" s="300"/>
      <c r="G3" s="301"/>
    </row>
    <row r="4" spans="1:7" x14ac:dyDescent="0.25">
      <c r="A4" s="299" t="s">
        <v>2</v>
      </c>
      <c r="B4" s="300"/>
      <c r="C4" s="300"/>
      <c r="D4" s="300"/>
      <c r="E4" s="300"/>
      <c r="F4" s="300"/>
      <c r="G4" s="301"/>
    </row>
    <row r="5" spans="1:7" x14ac:dyDescent="0.25">
      <c r="A5" s="293" t="s">
        <v>441</v>
      </c>
      <c r="B5" s="294"/>
      <c r="C5" s="294"/>
      <c r="D5" s="294"/>
      <c r="E5" s="294"/>
      <c r="F5" s="294"/>
      <c r="G5" s="295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555</v>
      </c>
      <c r="B7" s="119">
        <f>SUM(B8:B19)</f>
        <v>308785429.44</v>
      </c>
      <c r="C7" s="119">
        <f t="shared" ref="C7:G7" si="0">SUM(C8:C19)</f>
        <v>320585646.63000005</v>
      </c>
      <c r="D7" s="119">
        <f t="shared" si="0"/>
        <v>333409072.49520004</v>
      </c>
      <c r="E7" s="119">
        <f t="shared" si="0"/>
        <v>346745435.39500803</v>
      </c>
      <c r="F7" s="119">
        <f t="shared" si="0"/>
        <v>360615252.81080836</v>
      </c>
      <c r="G7" s="119">
        <f t="shared" si="0"/>
        <v>375039862.92324072</v>
      </c>
    </row>
    <row r="8" spans="1:7" x14ac:dyDescent="0.25">
      <c r="A8" s="58" t="s">
        <v>556</v>
      </c>
      <c r="B8" s="75">
        <v>50080201.43</v>
      </c>
      <c r="C8" s="75">
        <v>52083409.490000002</v>
      </c>
      <c r="D8" s="75">
        <f>C8*1.04</f>
        <v>54166745.869600005</v>
      </c>
      <c r="E8" s="75">
        <f>D8*1.04</f>
        <v>56333415.704384007</v>
      </c>
      <c r="F8" s="75">
        <f>E8*1.04</f>
        <v>58586752.33255937</v>
      </c>
      <c r="G8" s="75">
        <f>F8*1.04</f>
        <v>60930222.425861746</v>
      </c>
    </row>
    <row r="9" spans="1:7" ht="15.75" customHeight="1" x14ac:dyDescent="0.25">
      <c r="A9" s="58" t="s">
        <v>557</v>
      </c>
      <c r="B9" s="75">
        <v>0</v>
      </c>
      <c r="C9" s="75">
        <v>0</v>
      </c>
      <c r="D9" s="75">
        <f t="shared" ref="D9:G19" si="1">C9*1.04</f>
        <v>0</v>
      </c>
      <c r="E9" s="75">
        <f t="shared" si="1"/>
        <v>0</v>
      </c>
      <c r="F9" s="75">
        <f t="shared" si="1"/>
        <v>0</v>
      </c>
      <c r="G9" s="75">
        <f t="shared" si="1"/>
        <v>0</v>
      </c>
    </row>
    <row r="10" spans="1:7" x14ac:dyDescent="0.25">
      <c r="A10" s="58" t="s">
        <v>479</v>
      </c>
      <c r="B10" s="75">
        <v>0</v>
      </c>
      <c r="C10" s="75">
        <v>0</v>
      </c>
      <c r="D10" s="75">
        <f t="shared" si="1"/>
        <v>0</v>
      </c>
      <c r="E10" s="75">
        <f t="shared" si="1"/>
        <v>0</v>
      </c>
      <c r="F10" s="75">
        <f t="shared" si="1"/>
        <v>0</v>
      </c>
      <c r="G10" s="75">
        <f t="shared" si="1"/>
        <v>0</v>
      </c>
    </row>
    <row r="11" spans="1:7" x14ac:dyDescent="0.25">
      <c r="A11" s="58" t="s">
        <v>480</v>
      </c>
      <c r="B11" s="75">
        <v>36097026.920000002</v>
      </c>
      <c r="C11" s="75">
        <v>37540908</v>
      </c>
      <c r="D11" s="75">
        <f t="shared" si="1"/>
        <v>39042544.32</v>
      </c>
      <c r="E11" s="75">
        <f t="shared" si="1"/>
        <v>40604246.092799999</v>
      </c>
      <c r="F11" s="75">
        <f t="shared" si="1"/>
        <v>42228415.936512001</v>
      </c>
      <c r="G11" s="75">
        <f t="shared" si="1"/>
        <v>43917552.573972486</v>
      </c>
    </row>
    <row r="12" spans="1:7" x14ac:dyDescent="0.25">
      <c r="A12" s="58" t="s">
        <v>558</v>
      </c>
      <c r="B12" s="75">
        <v>3788666.96</v>
      </c>
      <c r="C12" s="75">
        <v>3940213.64</v>
      </c>
      <c r="D12" s="75">
        <f t="shared" si="1"/>
        <v>4097822.1856000004</v>
      </c>
      <c r="E12" s="75">
        <f t="shared" si="1"/>
        <v>4261735.073024001</v>
      </c>
      <c r="F12" s="75">
        <f t="shared" si="1"/>
        <v>4432204.4759449614</v>
      </c>
      <c r="G12" s="75">
        <f t="shared" si="1"/>
        <v>4609492.6549827596</v>
      </c>
    </row>
    <row r="13" spans="1:7" x14ac:dyDescent="0.25">
      <c r="A13" s="58" t="s">
        <v>559</v>
      </c>
      <c r="B13" s="75">
        <v>4746870.32</v>
      </c>
      <c r="C13" s="75">
        <v>4936745.13</v>
      </c>
      <c r="D13" s="75">
        <f t="shared" si="1"/>
        <v>5134214.9352000002</v>
      </c>
      <c r="E13" s="75">
        <f t="shared" si="1"/>
        <v>5339583.5326080006</v>
      </c>
      <c r="F13" s="75">
        <f t="shared" si="1"/>
        <v>5553166.8739123205</v>
      </c>
      <c r="G13" s="75">
        <f t="shared" si="1"/>
        <v>5775293.5488688136</v>
      </c>
    </row>
    <row r="14" spans="1:7" x14ac:dyDescent="0.25">
      <c r="A14" s="59" t="s">
        <v>483</v>
      </c>
      <c r="B14" s="75">
        <v>0</v>
      </c>
      <c r="C14" s="75">
        <v>0</v>
      </c>
      <c r="D14" s="75">
        <f t="shared" si="1"/>
        <v>0</v>
      </c>
      <c r="E14" s="75">
        <f t="shared" si="1"/>
        <v>0</v>
      </c>
      <c r="F14" s="75">
        <f t="shared" si="1"/>
        <v>0</v>
      </c>
      <c r="G14" s="75">
        <f t="shared" si="1"/>
        <v>0</v>
      </c>
    </row>
    <row r="15" spans="1:7" x14ac:dyDescent="0.25">
      <c r="A15" s="58" t="s">
        <v>484</v>
      </c>
      <c r="B15" s="75">
        <v>209691138.18000001</v>
      </c>
      <c r="C15" s="75">
        <v>218078783.71000001</v>
      </c>
      <c r="D15" s="75">
        <f t="shared" si="1"/>
        <v>226801935.05840001</v>
      </c>
      <c r="E15" s="75">
        <f t="shared" si="1"/>
        <v>235874012.46073601</v>
      </c>
      <c r="F15" s="75">
        <f t="shared" si="1"/>
        <v>245308972.95916545</v>
      </c>
      <c r="G15" s="75">
        <f t="shared" si="1"/>
        <v>255121331.87753209</v>
      </c>
    </row>
    <row r="16" spans="1:7" x14ac:dyDescent="0.25">
      <c r="A16" s="58" t="s">
        <v>560</v>
      </c>
      <c r="B16" s="75">
        <v>3851525.63</v>
      </c>
      <c r="C16" s="75">
        <v>4005586.66</v>
      </c>
      <c r="D16" s="75">
        <f t="shared" si="1"/>
        <v>4165810.1264000004</v>
      </c>
      <c r="E16" s="75">
        <f t="shared" si="1"/>
        <v>4332442.5314560002</v>
      </c>
      <c r="F16" s="75">
        <f t="shared" si="1"/>
        <v>4505740.2327142404</v>
      </c>
      <c r="G16" s="75">
        <f t="shared" si="1"/>
        <v>4685969.8420228101</v>
      </c>
    </row>
    <row r="17" spans="1:7" x14ac:dyDescent="0.25">
      <c r="A17" s="58" t="s">
        <v>486</v>
      </c>
      <c r="B17" s="75">
        <v>530000</v>
      </c>
      <c r="C17" s="75">
        <v>0</v>
      </c>
      <c r="D17" s="75">
        <f t="shared" si="1"/>
        <v>0</v>
      </c>
      <c r="E17" s="75">
        <f t="shared" si="1"/>
        <v>0</v>
      </c>
      <c r="F17" s="75">
        <f t="shared" si="1"/>
        <v>0</v>
      </c>
      <c r="G17" s="75">
        <f t="shared" si="1"/>
        <v>0</v>
      </c>
    </row>
    <row r="18" spans="1:7" x14ac:dyDescent="0.25">
      <c r="A18" s="58" t="s">
        <v>561</v>
      </c>
      <c r="B18" s="75">
        <v>0</v>
      </c>
      <c r="C18" s="75">
        <v>0</v>
      </c>
      <c r="D18" s="75">
        <f t="shared" si="1"/>
        <v>0</v>
      </c>
      <c r="E18" s="75">
        <f t="shared" si="1"/>
        <v>0</v>
      </c>
      <c r="F18" s="75">
        <f t="shared" si="1"/>
        <v>0</v>
      </c>
      <c r="G18" s="75">
        <f t="shared" si="1"/>
        <v>0</v>
      </c>
    </row>
    <row r="19" spans="1:7" x14ac:dyDescent="0.25">
      <c r="A19" s="92" t="s">
        <v>562</v>
      </c>
      <c r="B19" s="75">
        <v>0</v>
      </c>
      <c r="C19" s="75">
        <v>0</v>
      </c>
      <c r="D19" s="75">
        <f t="shared" si="1"/>
        <v>0</v>
      </c>
      <c r="E19" s="75">
        <f t="shared" si="1"/>
        <v>0</v>
      </c>
      <c r="F19" s="75">
        <f t="shared" si="1"/>
        <v>0</v>
      </c>
      <c r="G19" s="75">
        <f t="shared" si="1"/>
        <v>0</v>
      </c>
    </row>
    <row r="20" spans="1:7" x14ac:dyDescent="0.25">
      <c r="A20" s="58" t="s">
        <v>570</v>
      </c>
      <c r="B20" s="75"/>
      <c r="C20" s="75"/>
      <c r="D20" s="75"/>
      <c r="E20" s="75"/>
      <c r="F20" s="75"/>
      <c r="G20" s="75"/>
    </row>
    <row r="21" spans="1:7" x14ac:dyDescent="0.25">
      <c r="A21" s="3" t="s">
        <v>563</v>
      </c>
      <c r="B21" s="119">
        <f>SUM(B22:B26)</f>
        <v>292745916.75</v>
      </c>
      <c r="C21" s="119">
        <f t="shared" ref="C21:G21" si="2">SUM(C22:C26)</f>
        <v>304455753.42000002</v>
      </c>
      <c r="D21" s="119">
        <f t="shared" si="2"/>
        <v>316633983.55680001</v>
      </c>
      <c r="E21" s="119">
        <f t="shared" si="2"/>
        <v>329299342.89907199</v>
      </c>
      <c r="F21" s="119">
        <f t="shared" si="2"/>
        <v>342471316.61503488</v>
      </c>
      <c r="G21" s="119">
        <f t="shared" si="2"/>
        <v>356170169.27963626</v>
      </c>
    </row>
    <row r="22" spans="1:7" x14ac:dyDescent="0.25">
      <c r="A22" s="58" t="s">
        <v>564</v>
      </c>
      <c r="B22" s="76">
        <v>292745916.75</v>
      </c>
      <c r="C22" s="76">
        <v>304455753.42000002</v>
      </c>
      <c r="D22" s="76">
        <v>316633983.55680001</v>
      </c>
      <c r="E22" s="76">
        <v>329299342.89907199</v>
      </c>
      <c r="F22" s="76">
        <v>342471316.61503488</v>
      </c>
      <c r="G22" s="76">
        <v>356170169.27963626</v>
      </c>
    </row>
    <row r="23" spans="1:7" x14ac:dyDescent="0.25">
      <c r="A23" s="58" t="s">
        <v>565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492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570</v>
      </c>
      <c r="B27" s="76"/>
      <c r="C27" s="76"/>
      <c r="D27" s="76"/>
      <c r="E27" s="76"/>
      <c r="F27" s="76"/>
      <c r="G27" s="76"/>
    </row>
    <row r="28" spans="1:7" x14ac:dyDescent="0.25">
      <c r="A28" s="3" t="s">
        <v>567</v>
      </c>
      <c r="B28" s="119">
        <f>SUM(B29)</f>
        <v>0</v>
      </c>
      <c r="C28" s="119">
        <f t="shared" ref="C28:G28" si="3">SUM(C29)</f>
        <v>0</v>
      </c>
      <c r="D28" s="119">
        <f t="shared" si="3"/>
        <v>0</v>
      </c>
      <c r="E28" s="119">
        <f t="shared" si="3"/>
        <v>0</v>
      </c>
      <c r="F28" s="119">
        <f t="shared" si="3"/>
        <v>0</v>
      </c>
      <c r="G28" s="119">
        <f t="shared" si="3"/>
        <v>0</v>
      </c>
    </row>
    <row r="29" spans="1:7" x14ac:dyDescent="0.25">
      <c r="A29" s="58" t="s">
        <v>568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570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569</v>
      </c>
      <c r="B31" s="119">
        <f>B21+B7+B28</f>
        <v>601531346.19000006</v>
      </c>
      <c r="C31" s="119">
        <f t="shared" ref="C31:G31" si="4">C21+C7+C28</f>
        <v>625041400.05000007</v>
      </c>
      <c r="D31" s="119">
        <f t="shared" si="4"/>
        <v>650043056.05200005</v>
      </c>
      <c r="E31" s="119">
        <f t="shared" si="4"/>
        <v>676044778.29408002</v>
      </c>
      <c r="F31" s="119">
        <f t="shared" si="4"/>
        <v>703086569.42584324</v>
      </c>
      <c r="G31" s="119">
        <f t="shared" si="4"/>
        <v>731210032.20287704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456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20:G21 C7:G7 B23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C25" sqref="C2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90" t="s">
        <v>458</v>
      </c>
      <c r="B1" s="282"/>
      <c r="C1" s="282"/>
      <c r="D1" s="282"/>
      <c r="E1" s="282"/>
      <c r="F1" s="282"/>
      <c r="G1" s="283"/>
    </row>
    <row r="2" spans="1:7" x14ac:dyDescent="0.25">
      <c r="A2" s="302" t="str">
        <f>'Formato 1'!A2</f>
        <v>Municipio Dolores Hidalgo CIN (a)</v>
      </c>
      <c r="B2" s="303"/>
      <c r="C2" s="303"/>
      <c r="D2" s="303"/>
      <c r="E2" s="303"/>
      <c r="F2" s="303"/>
      <c r="G2" s="304"/>
    </row>
    <row r="3" spans="1:7" x14ac:dyDescent="0.25">
      <c r="A3" s="299" t="s">
        <v>459</v>
      </c>
      <c r="B3" s="300"/>
      <c r="C3" s="300"/>
      <c r="D3" s="300"/>
      <c r="E3" s="300"/>
      <c r="F3" s="300"/>
      <c r="G3" s="301"/>
    </row>
    <row r="4" spans="1:7" x14ac:dyDescent="0.25">
      <c r="A4" s="299" t="s">
        <v>2</v>
      </c>
      <c r="B4" s="300"/>
      <c r="C4" s="300"/>
      <c r="D4" s="300"/>
      <c r="E4" s="300"/>
      <c r="F4" s="300"/>
      <c r="G4" s="301"/>
    </row>
    <row r="5" spans="1:7" x14ac:dyDescent="0.25">
      <c r="A5" s="293" t="s">
        <v>441</v>
      </c>
      <c r="B5" s="294"/>
      <c r="C5" s="294"/>
      <c r="D5" s="294"/>
      <c r="E5" s="294"/>
      <c r="F5" s="294"/>
      <c r="G5" s="295"/>
    </row>
    <row r="6" spans="1:7" ht="30" x14ac:dyDescent="0.25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25">
      <c r="A7" s="26" t="s">
        <v>461</v>
      </c>
      <c r="B7" s="119">
        <f t="shared" ref="B7:G7" si="0">SUM(B8:B16)</f>
        <v>308785429.43999982</v>
      </c>
      <c r="C7" s="119">
        <f t="shared" si="0"/>
        <v>321136846.6175999</v>
      </c>
      <c r="D7" s="119">
        <f t="shared" si="0"/>
        <v>333982320.48230392</v>
      </c>
      <c r="E7" s="119">
        <f t="shared" si="0"/>
        <v>347341613.30159611</v>
      </c>
      <c r="F7" s="119">
        <f t="shared" si="0"/>
        <v>361235277.83365989</v>
      </c>
      <c r="G7" s="119">
        <f t="shared" si="0"/>
        <v>375684688.94700634</v>
      </c>
    </row>
    <row r="8" spans="1:7" x14ac:dyDescent="0.25">
      <c r="A8" s="58" t="s">
        <v>573</v>
      </c>
      <c r="B8" s="75">
        <v>182482174.92999989</v>
      </c>
      <c r="C8" s="75">
        <v>189781461.9271999</v>
      </c>
      <c r="D8" s="75">
        <v>197372720.4042879</v>
      </c>
      <c r="E8" s="75">
        <v>205267629.22045943</v>
      </c>
      <c r="F8" s="75">
        <v>213478334.38927782</v>
      </c>
      <c r="G8" s="75">
        <v>222017467.76484895</v>
      </c>
    </row>
    <row r="9" spans="1:7" ht="15.75" customHeight="1" x14ac:dyDescent="0.25">
      <c r="A9" s="58" t="s">
        <v>574</v>
      </c>
      <c r="B9" s="75">
        <v>4727900</v>
      </c>
      <c r="C9" s="75">
        <v>4917016</v>
      </c>
      <c r="D9" s="75">
        <v>5113696.6400000006</v>
      </c>
      <c r="E9" s="75">
        <v>5318244.5056000007</v>
      </c>
      <c r="F9" s="75">
        <v>5530974.2858240008</v>
      </c>
      <c r="G9" s="75">
        <v>5752213.2572569614</v>
      </c>
    </row>
    <row r="10" spans="1:7" x14ac:dyDescent="0.25">
      <c r="A10" s="58" t="s">
        <v>464</v>
      </c>
      <c r="B10" s="75">
        <v>54171529.899999976</v>
      </c>
      <c r="C10" s="75">
        <v>56338391.095999978</v>
      </c>
      <c r="D10" s="75">
        <v>58591926.739839979</v>
      </c>
      <c r="E10" s="75">
        <v>60935603.809433579</v>
      </c>
      <c r="F10" s="75">
        <v>63373027.961810924</v>
      </c>
      <c r="G10" s="75">
        <v>65907949.080283366</v>
      </c>
    </row>
    <row r="11" spans="1:7" x14ac:dyDescent="0.25">
      <c r="A11" s="58" t="s">
        <v>465</v>
      </c>
      <c r="B11" s="75">
        <v>47812362.149999999</v>
      </c>
      <c r="C11" s="75">
        <v>49724856.636</v>
      </c>
      <c r="D11" s="75">
        <v>51713850.901440002</v>
      </c>
      <c r="E11" s="75">
        <v>53782404.937497601</v>
      </c>
      <c r="F11" s="75">
        <v>55933701.134997509</v>
      </c>
      <c r="G11" s="75">
        <v>58171049.180397414</v>
      </c>
    </row>
    <row r="12" spans="1:7" x14ac:dyDescent="0.25">
      <c r="A12" s="58" t="s">
        <v>575</v>
      </c>
      <c r="B12" s="75">
        <v>1500000</v>
      </c>
      <c r="C12" s="75">
        <v>1560000</v>
      </c>
      <c r="D12" s="75">
        <v>1622400</v>
      </c>
      <c r="E12" s="75">
        <v>1687296</v>
      </c>
      <c r="F12" s="75">
        <v>1754787.8400000001</v>
      </c>
      <c r="G12" s="75">
        <v>1824979.3536000003</v>
      </c>
    </row>
    <row r="13" spans="1:7" x14ac:dyDescent="0.25">
      <c r="A13" s="58" t="s">
        <v>467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468</v>
      </c>
      <c r="B14" s="75">
        <v>4071181.2</v>
      </c>
      <c r="C14" s="75">
        <v>4234028.4480000008</v>
      </c>
      <c r="D14" s="75">
        <v>4403389.5859200014</v>
      </c>
      <c r="E14" s="75">
        <v>4579525.1693568015</v>
      </c>
      <c r="F14" s="75">
        <v>4762706.1761310734</v>
      </c>
      <c r="G14" s="75">
        <v>4953214.4231763165</v>
      </c>
    </row>
    <row r="15" spans="1:7" x14ac:dyDescent="0.25">
      <c r="A15" s="58" t="s">
        <v>469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470</v>
      </c>
      <c r="B16" s="75">
        <v>14020281.26</v>
      </c>
      <c r="C16" s="75">
        <v>14581092.510400001</v>
      </c>
      <c r="D16" s="75">
        <v>15164336.210816002</v>
      </c>
      <c r="E16" s="75">
        <v>15770909.659248643</v>
      </c>
      <c r="F16" s="75">
        <v>16401746.045618588</v>
      </c>
      <c r="G16" s="75">
        <v>17057815.887443334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471</v>
      </c>
      <c r="B18" s="119">
        <f>SUM(B19:B27)</f>
        <v>292745916.75</v>
      </c>
      <c r="C18" s="119">
        <f t="shared" ref="C18:G18" si="1">SUM(C19:C27)</f>
        <v>304455753.42000002</v>
      </c>
      <c r="D18" s="119">
        <f t="shared" si="1"/>
        <v>316633983.55680001</v>
      </c>
      <c r="E18" s="119">
        <f t="shared" si="1"/>
        <v>329299342.89907199</v>
      </c>
      <c r="F18" s="119">
        <f t="shared" si="1"/>
        <v>342471316.61503494</v>
      </c>
      <c r="G18" s="119">
        <f t="shared" si="1"/>
        <v>356170169.27963632</v>
      </c>
    </row>
    <row r="19" spans="1:7" x14ac:dyDescent="0.25">
      <c r="A19" s="58" t="s">
        <v>573</v>
      </c>
      <c r="B19" s="76">
        <v>32989636.370000001</v>
      </c>
      <c r="C19" s="76">
        <v>34309221.8248</v>
      </c>
      <c r="D19" s="76">
        <v>35681590.697792001</v>
      </c>
      <c r="E19" s="76">
        <v>37108854.325703681</v>
      </c>
      <c r="F19" s="76">
        <v>38593208.498731829</v>
      </c>
      <c r="G19" s="76">
        <v>40136936.838681102</v>
      </c>
    </row>
    <row r="20" spans="1:7" x14ac:dyDescent="0.25">
      <c r="A20" s="58" t="s">
        <v>574</v>
      </c>
      <c r="B20" s="76">
        <v>39033000</v>
      </c>
      <c r="C20" s="76">
        <v>40594320</v>
      </c>
      <c r="D20" s="76">
        <v>42218092.800000004</v>
      </c>
      <c r="E20" s="76">
        <v>43906816.512000009</v>
      </c>
      <c r="F20" s="76">
        <v>45663089.172480009</v>
      </c>
      <c r="G20" s="76">
        <v>47489612.739379212</v>
      </c>
    </row>
    <row r="21" spans="1:7" x14ac:dyDescent="0.25">
      <c r="A21" s="58" t="s">
        <v>464</v>
      </c>
      <c r="B21" s="76">
        <v>34668098.359999999</v>
      </c>
      <c r="C21" s="76">
        <v>36054822.294399999</v>
      </c>
      <c r="D21" s="76">
        <v>37497015.186176002</v>
      </c>
      <c r="E21" s="76">
        <v>38996895.793623045</v>
      </c>
      <c r="F21" s="76">
        <v>40556771.625367969</v>
      </c>
      <c r="G21" s="76">
        <v>42179042.490382686</v>
      </c>
    </row>
    <row r="22" spans="1:7" x14ac:dyDescent="0.25">
      <c r="A22" s="58" t="s">
        <v>465</v>
      </c>
      <c r="B22" s="76">
        <v>16967978.620000001</v>
      </c>
      <c r="C22" s="76">
        <v>17646697.764800001</v>
      </c>
      <c r="D22" s="76">
        <v>18352565.675392002</v>
      </c>
      <c r="E22" s="76">
        <v>19086668.302407682</v>
      </c>
      <c r="F22" s="76">
        <v>19850135.034503989</v>
      </c>
      <c r="G22" s="76">
        <v>20644140.435884148</v>
      </c>
    </row>
    <row r="23" spans="1:7" x14ac:dyDescent="0.25">
      <c r="A23" s="59" t="s">
        <v>575</v>
      </c>
      <c r="B23" s="76">
        <v>8000</v>
      </c>
      <c r="C23" s="76">
        <v>8320</v>
      </c>
      <c r="D23" s="76">
        <v>8652.8000000000011</v>
      </c>
      <c r="E23" s="76">
        <v>8998.9120000000021</v>
      </c>
      <c r="F23" s="76">
        <v>9358.8684800000028</v>
      </c>
      <c r="G23" s="76">
        <v>9733.2232192000029</v>
      </c>
    </row>
    <row r="24" spans="1:7" x14ac:dyDescent="0.25">
      <c r="A24" s="59" t="s">
        <v>467</v>
      </c>
      <c r="B24" s="76">
        <v>162127695.40000001</v>
      </c>
      <c r="C24" s="76">
        <v>168612803.21600002</v>
      </c>
      <c r="D24" s="76">
        <v>175357315.34464002</v>
      </c>
      <c r="E24" s="76">
        <v>182371607.95842561</v>
      </c>
      <c r="F24" s="76">
        <v>189666472.27676263</v>
      </c>
      <c r="G24" s="76">
        <v>197253131.16783315</v>
      </c>
    </row>
    <row r="25" spans="1:7" x14ac:dyDescent="0.25">
      <c r="A25" s="59" t="s">
        <v>468</v>
      </c>
      <c r="B25" s="76">
        <v>6951508</v>
      </c>
      <c r="C25" s="76">
        <v>7229568.3200000003</v>
      </c>
      <c r="D25" s="76">
        <v>7518751.0528000006</v>
      </c>
      <c r="E25" s="76">
        <v>7819501.0949120009</v>
      </c>
      <c r="F25" s="76">
        <v>8132281.1387084816</v>
      </c>
      <c r="G25" s="76">
        <v>8457572.3842568211</v>
      </c>
    </row>
    <row r="26" spans="1:7" x14ac:dyDescent="0.25">
      <c r="A26" s="59" t="s">
        <v>472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570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473</v>
      </c>
      <c r="B29" s="119">
        <f>B18+B7</f>
        <v>601531346.18999982</v>
      </c>
      <c r="C29" s="119">
        <f t="shared" ref="C29:G29" si="2">C18+C7</f>
        <v>625592600.03759992</v>
      </c>
      <c r="D29" s="119">
        <f t="shared" si="2"/>
        <v>650616304.03910398</v>
      </c>
      <c r="E29" s="119">
        <f t="shared" si="2"/>
        <v>676640956.2006681</v>
      </c>
      <c r="F29" s="119">
        <f t="shared" si="2"/>
        <v>703706594.44869483</v>
      </c>
      <c r="G29" s="119">
        <f t="shared" si="2"/>
        <v>731854858.22664261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8:G28 B18:G18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90" t="s">
        <v>474</v>
      </c>
      <c r="B1" s="282"/>
      <c r="C1" s="282"/>
      <c r="D1" s="282"/>
      <c r="E1" s="282"/>
      <c r="F1" s="282"/>
      <c r="G1" s="283"/>
    </row>
    <row r="2" spans="1:7" x14ac:dyDescent="0.25">
      <c r="A2" s="302" t="str">
        <f>'Formato 1'!A2</f>
        <v>Municipio Dolores Hidalgo CIN (a)</v>
      </c>
      <c r="B2" s="303"/>
      <c r="C2" s="303"/>
      <c r="D2" s="303"/>
      <c r="E2" s="303"/>
      <c r="F2" s="303"/>
      <c r="G2" s="304"/>
    </row>
    <row r="3" spans="1:7" x14ac:dyDescent="0.25">
      <c r="A3" s="299" t="s">
        <v>475</v>
      </c>
      <c r="B3" s="300"/>
      <c r="C3" s="300"/>
      <c r="D3" s="300"/>
      <c r="E3" s="300"/>
      <c r="F3" s="300"/>
      <c r="G3" s="301"/>
    </row>
    <row r="4" spans="1:7" x14ac:dyDescent="0.25">
      <c r="A4" s="299" t="s">
        <v>2</v>
      </c>
      <c r="B4" s="300"/>
      <c r="C4" s="300"/>
      <c r="D4" s="300"/>
      <c r="E4" s="300"/>
      <c r="F4" s="300"/>
      <c r="G4" s="301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444</v>
      </c>
      <c r="B6" s="119">
        <f>SUM(B7:B18)</f>
        <v>497514583.06999999</v>
      </c>
      <c r="C6" s="119">
        <f t="shared" ref="C6:G6" si="0">SUM(C7:C18)</f>
        <v>502524311.08000004</v>
      </c>
      <c r="D6" s="119">
        <f t="shared" si="0"/>
        <v>295190952.44</v>
      </c>
      <c r="E6" s="119">
        <f t="shared" si="0"/>
        <v>311857875.10000002</v>
      </c>
      <c r="F6" s="119">
        <f t="shared" si="0"/>
        <v>616738465.64999998</v>
      </c>
      <c r="G6" s="119">
        <f t="shared" si="0"/>
        <v>677139716.98000002</v>
      </c>
    </row>
    <row r="7" spans="1:7" x14ac:dyDescent="0.25">
      <c r="A7" s="58" t="s">
        <v>556</v>
      </c>
      <c r="B7" s="75">
        <v>34694390.390000001</v>
      </c>
      <c r="C7" s="227">
        <v>34735883.609999999</v>
      </c>
      <c r="D7" s="227">
        <v>36485187.109999999</v>
      </c>
      <c r="E7" s="228">
        <v>44043010.380000003</v>
      </c>
      <c r="F7" s="229">
        <v>52732814.170000002</v>
      </c>
      <c r="G7" s="75">
        <v>52569617.939999998</v>
      </c>
    </row>
    <row r="8" spans="1:7" ht="15.75" customHeight="1" x14ac:dyDescent="0.25">
      <c r="A8" s="58" t="s">
        <v>557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479</v>
      </c>
      <c r="B9" s="75">
        <v>5156210.1100000003</v>
      </c>
      <c r="C9" s="227">
        <v>4280522.6100000003</v>
      </c>
      <c r="D9" s="227">
        <v>3077138.29</v>
      </c>
      <c r="E9" s="229">
        <v>1087100</v>
      </c>
      <c r="F9" s="229">
        <v>3652435.5</v>
      </c>
      <c r="G9" s="75">
        <v>7707094.5</v>
      </c>
    </row>
    <row r="10" spans="1:7" x14ac:dyDescent="0.25">
      <c r="A10" s="58" t="s">
        <v>480</v>
      </c>
      <c r="B10" s="75">
        <v>17046775.02</v>
      </c>
      <c r="C10" s="227">
        <v>21241734.850000001</v>
      </c>
      <c r="D10" s="227">
        <v>28994176.420000002</v>
      </c>
      <c r="E10" s="228">
        <v>34113244.539999999</v>
      </c>
      <c r="F10" s="229">
        <v>35975781.090000004</v>
      </c>
      <c r="G10" s="75">
        <v>31397714.359999999</v>
      </c>
    </row>
    <row r="11" spans="1:7" x14ac:dyDescent="0.25">
      <c r="A11" s="58" t="s">
        <v>558</v>
      </c>
      <c r="B11" s="75">
        <v>14220063.75</v>
      </c>
      <c r="C11" s="227">
        <v>12138784.710000001</v>
      </c>
      <c r="D11" s="227">
        <v>2328590.6800000002</v>
      </c>
      <c r="E11" s="228">
        <v>2044927.43</v>
      </c>
      <c r="F11" s="229">
        <v>4558857.8600000003</v>
      </c>
      <c r="G11" s="75">
        <v>16605123.26</v>
      </c>
    </row>
    <row r="12" spans="1:7" x14ac:dyDescent="0.25">
      <c r="A12" s="58" t="s">
        <v>559</v>
      </c>
      <c r="B12" s="75">
        <v>3459611.18</v>
      </c>
      <c r="C12" s="227">
        <v>3572232.62</v>
      </c>
      <c r="D12" s="227">
        <v>3718280.47</v>
      </c>
      <c r="E12" s="228">
        <v>5590122.54</v>
      </c>
      <c r="F12" s="229">
        <v>6477364.5999999996</v>
      </c>
      <c r="G12" s="75">
        <v>11349143.810000001</v>
      </c>
    </row>
    <row r="13" spans="1:7" x14ac:dyDescent="0.25">
      <c r="A13" s="59" t="s">
        <v>483</v>
      </c>
      <c r="B13" s="75">
        <v>0</v>
      </c>
      <c r="C13" s="227">
        <v>0</v>
      </c>
      <c r="D13" s="227">
        <v>1203200.83</v>
      </c>
      <c r="E13" s="227">
        <v>0</v>
      </c>
      <c r="F13" s="227">
        <v>0</v>
      </c>
      <c r="G13" s="75">
        <v>0</v>
      </c>
    </row>
    <row r="14" spans="1:7" x14ac:dyDescent="0.25">
      <c r="A14" s="58" t="s">
        <v>484</v>
      </c>
      <c r="B14" s="75">
        <v>422937532.62</v>
      </c>
      <c r="C14" s="230">
        <v>426555152.68000001</v>
      </c>
      <c r="D14" s="230">
        <v>175305528.69</v>
      </c>
      <c r="E14" s="258">
        <v>179616103.40000001</v>
      </c>
      <c r="F14" s="229">
        <v>513341212.43000001</v>
      </c>
      <c r="G14" s="259">
        <v>557511023.11000001</v>
      </c>
    </row>
    <row r="15" spans="1:7" x14ac:dyDescent="0.25">
      <c r="A15" s="58" t="s">
        <v>560</v>
      </c>
      <c r="B15" s="75">
        <v>0</v>
      </c>
      <c r="C15" s="227">
        <v>0</v>
      </c>
      <c r="D15" s="227">
        <v>1940856.94</v>
      </c>
      <c r="E15" s="258">
        <v>2534441.92</v>
      </c>
      <c r="F15" s="227">
        <v>0</v>
      </c>
      <c r="G15" s="75">
        <v>0</v>
      </c>
    </row>
    <row r="16" spans="1:7" x14ac:dyDescent="0.25">
      <c r="A16" s="58" t="s">
        <v>486</v>
      </c>
      <c r="B16" s="75">
        <v>0</v>
      </c>
      <c r="C16" s="260">
        <v>0</v>
      </c>
      <c r="D16" s="260">
        <v>0</v>
      </c>
      <c r="E16" s="227">
        <v>0</v>
      </c>
      <c r="F16" s="227">
        <v>0</v>
      </c>
      <c r="G16" s="75">
        <v>0</v>
      </c>
    </row>
    <row r="17" spans="1:7" x14ac:dyDescent="0.25">
      <c r="A17" s="58" t="s">
        <v>561</v>
      </c>
      <c r="B17" s="75">
        <v>0</v>
      </c>
      <c r="C17" s="227">
        <v>0</v>
      </c>
      <c r="D17" s="227">
        <v>42137993.009999998</v>
      </c>
      <c r="E17" s="258">
        <v>42828924.890000001</v>
      </c>
      <c r="F17" s="229"/>
      <c r="G17" s="75">
        <v>0</v>
      </c>
    </row>
    <row r="18" spans="1:7" x14ac:dyDescent="0.25">
      <c r="A18" s="92" t="s">
        <v>562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450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246630795.19</v>
      </c>
      <c r="E20" s="119">
        <f t="shared" si="1"/>
        <v>236592794</v>
      </c>
      <c r="F20" s="119">
        <f t="shared" si="1"/>
        <v>0</v>
      </c>
      <c r="G20" s="119">
        <f t="shared" si="1"/>
        <v>161736925.86000001</v>
      </c>
    </row>
    <row r="21" spans="1:7" x14ac:dyDescent="0.25">
      <c r="A21" s="58" t="s">
        <v>564</v>
      </c>
      <c r="B21" s="76">
        <v>0</v>
      </c>
      <c r="C21" s="227">
        <v>0</v>
      </c>
      <c r="D21" s="227">
        <v>237305491</v>
      </c>
      <c r="E21" s="258">
        <v>236392794</v>
      </c>
      <c r="F21" s="76">
        <v>0</v>
      </c>
      <c r="G21" s="261">
        <v>161736925.86000001</v>
      </c>
    </row>
    <row r="22" spans="1:7" x14ac:dyDescent="0.25">
      <c r="A22" s="58" t="s">
        <v>565</v>
      </c>
      <c r="B22" s="76">
        <v>0</v>
      </c>
      <c r="C22" s="227">
        <v>0</v>
      </c>
      <c r="D22" s="227">
        <v>9325304.1899999995</v>
      </c>
      <c r="E22" s="258">
        <v>200000</v>
      </c>
      <c r="F22" s="76">
        <v>0</v>
      </c>
      <c r="G22" s="76"/>
    </row>
    <row r="23" spans="1:7" x14ac:dyDescent="0.25">
      <c r="A23" s="58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454</v>
      </c>
      <c r="B27" s="119">
        <f>SUM(B28)</f>
        <v>10548976.550000001</v>
      </c>
      <c r="C27" s="119">
        <f t="shared" ref="C27:G27" si="2">SUM(C28)</f>
        <v>30000000</v>
      </c>
      <c r="D27" s="119">
        <f t="shared" si="2"/>
        <v>0</v>
      </c>
      <c r="E27" s="119">
        <f t="shared" si="2"/>
        <v>0</v>
      </c>
      <c r="F27" s="119">
        <f t="shared" si="2"/>
        <v>68885748.560000002</v>
      </c>
      <c r="G27" s="119">
        <f t="shared" si="2"/>
        <v>0</v>
      </c>
    </row>
    <row r="28" spans="1:7" x14ac:dyDescent="0.25">
      <c r="A28" s="58" t="s">
        <v>289</v>
      </c>
      <c r="B28" s="76">
        <v>10548976.550000001</v>
      </c>
      <c r="C28" s="76">
        <v>30000000</v>
      </c>
      <c r="D28" s="76">
        <v>0</v>
      </c>
      <c r="E28" s="76">
        <v>0</v>
      </c>
      <c r="F28" s="229">
        <v>68885748.560000002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494</v>
      </c>
      <c r="B30" s="119">
        <f>B20+B6+B27</f>
        <v>508063559.62</v>
      </c>
      <c r="C30" s="119">
        <f t="shared" ref="C30:G30" si="3">C20+C6+C27</f>
        <v>532524311.08000004</v>
      </c>
      <c r="D30" s="119">
        <f t="shared" si="3"/>
        <v>541821747.63</v>
      </c>
      <c r="E30" s="119">
        <f t="shared" si="3"/>
        <v>548450669.10000002</v>
      </c>
      <c r="F30" s="119">
        <f t="shared" si="3"/>
        <v>685624214.21000004</v>
      </c>
      <c r="G30" s="119">
        <f t="shared" si="3"/>
        <v>838876642.84000003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456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496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6:G27 B29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E16" sqref="E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90" t="s">
        <v>499</v>
      </c>
      <c r="B1" s="282"/>
      <c r="C1" s="282"/>
      <c r="D1" s="282"/>
      <c r="E1" s="282"/>
      <c r="F1" s="282"/>
      <c r="G1" s="283"/>
    </row>
    <row r="2" spans="1:7" x14ac:dyDescent="0.25">
      <c r="A2" s="302" t="str">
        <f>'Formato 1'!A2</f>
        <v>Municipio Dolores Hidalgo CIN (a)</v>
      </c>
      <c r="B2" s="303"/>
      <c r="C2" s="303"/>
      <c r="D2" s="303"/>
      <c r="E2" s="303"/>
      <c r="F2" s="303"/>
      <c r="G2" s="304"/>
    </row>
    <row r="3" spans="1:7" x14ac:dyDescent="0.25">
      <c r="A3" s="299" t="s">
        <v>500</v>
      </c>
      <c r="B3" s="300"/>
      <c r="C3" s="300"/>
      <c r="D3" s="300"/>
      <c r="E3" s="300"/>
      <c r="F3" s="300"/>
      <c r="G3" s="301"/>
    </row>
    <row r="4" spans="1:7" x14ac:dyDescent="0.25">
      <c r="A4" s="299" t="s">
        <v>2</v>
      </c>
      <c r="B4" s="300"/>
      <c r="C4" s="300"/>
      <c r="D4" s="300"/>
      <c r="E4" s="300"/>
      <c r="F4" s="300"/>
      <c r="G4" s="301"/>
    </row>
    <row r="5" spans="1:7" ht="30" x14ac:dyDescent="0.25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25">
      <c r="A6" s="26" t="s">
        <v>461</v>
      </c>
      <c r="B6" s="119">
        <f t="shared" ref="B6:G6" si="0">SUM(B7:B15)</f>
        <v>252222447.13</v>
      </c>
      <c r="C6" s="119">
        <f t="shared" si="0"/>
        <v>259499227.47000003</v>
      </c>
      <c r="D6" s="119">
        <f t="shared" si="0"/>
        <v>255246288.69000003</v>
      </c>
      <c r="E6" s="119">
        <f t="shared" si="0"/>
        <v>274834272.56</v>
      </c>
      <c r="F6" s="119">
        <f t="shared" si="0"/>
        <v>303983863.07999998</v>
      </c>
      <c r="G6" s="119">
        <f t="shared" si="0"/>
        <v>353838954.43000007</v>
      </c>
    </row>
    <row r="7" spans="1:7" x14ac:dyDescent="0.25">
      <c r="A7" s="58" t="s">
        <v>573</v>
      </c>
      <c r="B7" s="75">
        <v>110535022.19999999</v>
      </c>
      <c r="C7" s="75">
        <v>129595963.78999999</v>
      </c>
      <c r="D7" s="75">
        <v>147917155.01000002</v>
      </c>
      <c r="E7" s="75">
        <v>153199116.81</v>
      </c>
      <c r="F7" s="75">
        <v>174699433.78999999</v>
      </c>
      <c r="G7" s="75">
        <v>138763099.77000001</v>
      </c>
    </row>
    <row r="8" spans="1:7" ht="15.75" customHeight="1" x14ac:dyDescent="0.25">
      <c r="A8" s="58" t="s">
        <v>574</v>
      </c>
      <c r="B8" s="75">
        <v>15939567.32</v>
      </c>
      <c r="C8" s="75">
        <v>6272403.4100000001</v>
      </c>
      <c r="D8" s="75">
        <v>5752886.4600000009</v>
      </c>
      <c r="E8" s="75">
        <v>7299336.4399999995</v>
      </c>
      <c r="F8" s="75">
        <v>4429403.9600000009</v>
      </c>
      <c r="G8" s="75">
        <v>7849340.0699999984</v>
      </c>
    </row>
    <row r="9" spans="1:7" x14ac:dyDescent="0.25">
      <c r="A9" s="58" t="s">
        <v>464</v>
      </c>
      <c r="B9" s="75">
        <v>57846244.310000002</v>
      </c>
      <c r="C9" s="75">
        <v>48920523.550000004</v>
      </c>
      <c r="D9" s="75">
        <v>38923759.909999996</v>
      </c>
      <c r="E9" s="75">
        <v>49057314.089999996</v>
      </c>
      <c r="F9" s="75">
        <v>63620542.699999996</v>
      </c>
      <c r="G9" s="75">
        <v>109191608.97999999</v>
      </c>
    </row>
    <row r="10" spans="1:7" x14ac:dyDescent="0.25">
      <c r="A10" s="58" t="s">
        <v>465</v>
      </c>
      <c r="B10" s="75">
        <v>24416497.969999999</v>
      </c>
      <c r="C10" s="75">
        <v>33043080.420000002</v>
      </c>
      <c r="D10" s="75">
        <v>43358806.280000001</v>
      </c>
      <c r="E10" s="75">
        <v>31685888.859999999</v>
      </c>
      <c r="F10" s="75">
        <v>42154984.439999998</v>
      </c>
      <c r="G10" s="75">
        <v>51985261.600000001</v>
      </c>
    </row>
    <row r="11" spans="1:7" x14ac:dyDescent="0.25">
      <c r="A11" s="58" t="s">
        <v>575</v>
      </c>
      <c r="B11" s="75">
        <v>2628423.12</v>
      </c>
      <c r="C11" s="75">
        <v>2840840.37</v>
      </c>
      <c r="D11" s="75">
        <v>1657980.5799999998</v>
      </c>
      <c r="E11" s="75">
        <v>3047672.75</v>
      </c>
      <c r="F11" s="75">
        <v>1836038.08</v>
      </c>
      <c r="G11" s="75">
        <v>2368624.04</v>
      </c>
    </row>
    <row r="12" spans="1:7" x14ac:dyDescent="0.25">
      <c r="A12" s="58" t="s">
        <v>467</v>
      </c>
      <c r="B12" s="75">
        <v>35715422.910000004</v>
      </c>
      <c r="C12" s="75">
        <v>36092299.100000001</v>
      </c>
      <c r="D12" s="75">
        <v>15204932.85</v>
      </c>
      <c r="E12" s="75">
        <v>20146594.710000001</v>
      </c>
      <c r="F12" s="75">
        <v>14821185.76</v>
      </c>
      <c r="G12" s="75">
        <v>10919221.59</v>
      </c>
    </row>
    <row r="13" spans="1:7" x14ac:dyDescent="0.25">
      <c r="A13" s="59" t="s">
        <v>468</v>
      </c>
      <c r="B13" s="75">
        <v>0</v>
      </c>
      <c r="C13" s="75">
        <v>0</v>
      </c>
      <c r="D13" s="75">
        <v>95000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469</v>
      </c>
      <c r="B14" s="75">
        <v>5141269.3</v>
      </c>
      <c r="C14" s="75">
        <v>1549600</v>
      </c>
      <c r="D14" s="75">
        <v>2335767.6</v>
      </c>
      <c r="E14" s="75">
        <v>10398348.9</v>
      </c>
      <c r="F14" s="75">
        <v>2422274.35</v>
      </c>
      <c r="G14" s="75">
        <v>2480759.91</v>
      </c>
    </row>
    <row r="15" spans="1:7" x14ac:dyDescent="0.25">
      <c r="A15" s="58" t="s">
        <v>470</v>
      </c>
      <c r="B15" s="75">
        <v>0</v>
      </c>
      <c r="C15" s="75">
        <v>1184516.83</v>
      </c>
      <c r="D15" s="75">
        <v>0</v>
      </c>
      <c r="E15" s="75">
        <v>0</v>
      </c>
      <c r="F15" s="75">
        <v>0</v>
      </c>
      <c r="G15" s="75">
        <v>30281038.469999999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471</v>
      </c>
      <c r="B17" s="119">
        <f>SUM(B18:B26)</f>
        <v>399652022.23000002</v>
      </c>
      <c r="C17" s="119">
        <f t="shared" ref="C17:G17" si="1">SUM(C18:C26)</f>
        <v>226508392.07999998</v>
      </c>
      <c r="D17" s="119">
        <f t="shared" si="1"/>
        <v>286904869.40999997</v>
      </c>
      <c r="E17" s="119">
        <f t="shared" si="1"/>
        <v>274001168.25999999</v>
      </c>
      <c r="F17" s="119">
        <f t="shared" si="1"/>
        <v>261444045.74000001</v>
      </c>
      <c r="G17" s="119">
        <f t="shared" si="1"/>
        <v>349819891.25999999</v>
      </c>
    </row>
    <row r="18" spans="1:7" x14ac:dyDescent="0.25">
      <c r="A18" s="58" t="s">
        <v>573</v>
      </c>
      <c r="B18" s="76">
        <v>37474527.969999999</v>
      </c>
      <c r="C18" s="277">
        <v>20052599.869999997</v>
      </c>
      <c r="D18" s="278">
        <v>8648975.3599999994</v>
      </c>
      <c r="E18" s="279">
        <v>16937695.859999999</v>
      </c>
      <c r="F18" s="280">
        <v>4069921.09</v>
      </c>
      <c r="G18" s="76">
        <v>61562637.439999998</v>
      </c>
    </row>
    <row r="19" spans="1:7" x14ac:dyDescent="0.25">
      <c r="A19" s="58" t="s">
        <v>574</v>
      </c>
      <c r="B19" s="76">
        <v>23516337.349999998</v>
      </c>
      <c r="C19" s="277">
        <v>29933380.609999999</v>
      </c>
      <c r="D19" s="278">
        <v>29885125.969999999</v>
      </c>
      <c r="E19" s="279">
        <v>30545302.43</v>
      </c>
      <c r="F19" s="280">
        <v>43571608.859999999</v>
      </c>
      <c r="G19" s="76">
        <v>38269110.880000003</v>
      </c>
    </row>
    <row r="20" spans="1:7" x14ac:dyDescent="0.25">
      <c r="A20" s="58" t="s">
        <v>464</v>
      </c>
      <c r="B20" s="76">
        <v>24502313.109999999</v>
      </c>
      <c r="C20" s="277">
        <v>36442402.07</v>
      </c>
      <c r="D20" s="278">
        <v>28419031.469999999</v>
      </c>
      <c r="E20" s="279">
        <v>29497122.400000006</v>
      </c>
      <c r="F20" s="280">
        <v>51905741.910000011</v>
      </c>
      <c r="G20" s="76">
        <v>61940371.799999997</v>
      </c>
    </row>
    <row r="21" spans="1:7" x14ac:dyDescent="0.25">
      <c r="A21" s="58" t="s">
        <v>465</v>
      </c>
      <c r="B21" s="76">
        <v>19731725</v>
      </c>
      <c r="C21" s="277">
        <v>15597749.07</v>
      </c>
      <c r="D21" s="278">
        <v>19023873</v>
      </c>
      <c r="E21" s="279">
        <v>26118218.199999999</v>
      </c>
      <c r="F21" s="280">
        <v>14464022.260000002</v>
      </c>
      <c r="G21" s="76">
        <v>23640976.039999999</v>
      </c>
    </row>
    <row r="22" spans="1:7" x14ac:dyDescent="0.25">
      <c r="A22" s="59" t="s">
        <v>575</v>
      </c>
      <c r="B22" s="76">
        <v>7042581.3300000001</v>
      </c>
      <c r="C22" s="277">
        <v>8238446.1600000001</v>
      </c>
      <c r="D22" s="278">
        <v>5458804.5800000001</v>
      </c>
      <c r="E22" s="279">
        <v>2276127</v>
      </c>
      <c r="F22" s="280">
        <v>2928158.08</v>
      </c>
      <c r="G22" s="76">
        <v>17604343.109999999</v>
      </c>
    </row>
    <row r="23" spans="1:7" x14ac:dyDescent="0.25">
      <c r="A23" s="59" t="s">
        <v>467</v>
      </c>
      <c r="B23" s="76">
        <v>281310437.47000003</v>
      </c>
      <c r="C23" s="277">
        <v>106284441.44</v>
      </c>
      <c r="D23" s="278">
        <v>167443658.25999999</v>
      </c>
      <c r="E23" s="279">
        <v>150526137.36999997</v>
      </c>
      <c r="F23" s="280">
        <v>139026297.51999998</v>
      </c>
      <c r="G23" s="76">
        <v>139570372.27000001</v>
      </c>
    </row>
    <row r="24" spans="1:7" x14ac:dyDescent="0.25">
      <c r="A24" s="59" t="s">
        <v>468</v>
      </c>
      <c r="B24" s="76">
        <v>0</v>
      </c>
      <c r="C24" s="277">
        <v>0</v>
      </c>
      <c r="D24" s="278">
        <v>0</v>
      </c>
      <c r="E24" s="279">
        <v>0</v>
      </c>
      <c r="F24" s="280">
        <v>0</v>
      </c>
      <c r="G24" s="76">
        <v>0</v>
      </c>
    </row>
    <row r="25" spans="1:7" x14ac:dyDescent="0.25">
      <c r="A25" s="59" t="s">
        <v>472</v>
      </c>
      <c r="B25" s="76">
        <v>6074100</v>
      </c>
      <c r="C25" s="277">
        <v>3333924.69</v>
      </c>
      <c r="D25" s="278">
        <v>3508997.23</v>
      </c>
      <c r="E25" s="279">
        <v>2999940</v>
      </c>
      <c r="F25" s="280">
        <v>5478296.0199999996</v>
      </c>
      <c r="G25" s="76">
        <v>7232079.7199999997</v>
      </c>
    </row>
    <row r="26" spans="1:7" x14ac:dyDescent="0.25">
      <c r="A26" s="59" t="s">
        <v>470</v>
      </c>
      <c r="B26" s="76">
        <v>0</v>
      </c>
      <c r="C26" s="277">
        <v>6625448.1699999999</v>
      </c>
      <c r="D26" s="278">
        <v>24516403.539999999</v>
      </c>
      <c r="E26" s="279">
        <v>15100625</v>
      </c>
      <c r="F26" s="280">
        <v>0</v>
      </c>
      <c r="G26" s="76">
        <v>0</v>
      </c>
    </row>
    <row r="27" spans="1:7" x14ac:dyDescent="0.25">
      <c r="A27" s="45" t="s">
        <v>570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473</v>
      </c>
      <c r="B28" s="119">
        <f>B17+B6</f>
        <v>651874469.36000001</v>
      </c>
      <c r="C28" s="119">
        <f t="shared" ref="C28:G28" si="2">C17+C6</f>
        <v>486007619.55000001</v>
      </c>
      <c r="D28" s="119">
        <f t="shared" si="2"/>
        <v>542151158.10000002</v>
      </c>
      <c r="E28" s="119">
        <f t="shared" si="2"/>
        <v>548835440.81999993</v>
      </c>
      <c r="F28" s="119">
        <f t="shared" si="2"/>
        <v>565427908.81999993</v>
      </c>
      <c r="G28" s="119">
        <f t="shared" si="2"/>
        <v>703658845.69000006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sqref="A1:F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90" t="s">
        <v>503</v>
      </c>
      <c r="B1" s="282"/>
      <c r="C1" s="282"/>
      <c r="D1" s="282"/>
      <c r="E1" s="282"/>
      <c r="F1" s="282"/>
    </row>
    <row r="2" spans="1:6" x14ac:dyDescent="0.25">
      <c r="A2" s="302" t="str">
        <f>'Formato 1'!A2</f>
        <v>Municipio Dolores Hidalgo CIN (a)</v>
      </c>
      <c r="B2" s="303"/>
      <c r="C2" s="303"/>
      <c r="D2" s="303"/>
      <c r="E2" s="303"/>
      <c r="F2" s="304"/>
    </row>
    <row r="3" spans="1:6" x14ac:dyDescent="0.25">
      <c r="A3" s="299" t="s">
        <v>504</v>
      </c>
      <c r="B3" s="300"/>
      <c r="C3" s="300"/>
      <c r="D3" s="300"/>
      <c r="E3" s="300"/>
      <c r="F3" s="301"/>
    </row>
    <row r="4" spans="1:6" ht="30" x14ac:dyDescent="0.25">
      <c r="A4" s="139" t="s">
        <v>442</v>
      </c>
      <c r="B4" s="7" t="s">
        <v>505</v>
      </c>
      <c r="C4" s="33" t="s">
        <v>506</v>
      </c>
      <c r="D4" s="33" t="s">
        <v>507</v>
      </c>
      <c r="E4" s="33" t="s">
        <v>508</v>
      </c>
      <c r="F4" s="33" t="s">
        <v>509</v>
      </c>
    </row>
    <row r="5" spans="1:6" ht="15.75" customHeight="1" x14ac:dyDescent="0.25">
      <c r="A5" s="143" t="s">
        <v>510</v>
      </c>
      <c r="B5" s="148"/>
      <c r="C5" s="148"/>
      <c r="D5" s="148"/>
      <c r="E5" s="148"/>
      <c r="F5" s="148"/>
    </row>
    <row r="6" spans="1:6" ht="30" x14ac:dyDescent="0.25">
      <c r="A6" s="146" t="s">
        <v>511</v>
      </c>
      <c r="B6" s="262" t="s">
        <v>640</v>
      </c>
      <c r="C6" s="145"/>
      <c r="D6" s="145"/>
      <c r="E6" s="145"/>
      <c r="F6" s="145"/>
    </row>
    <row r="7" spans="1:6" ht="15.75" customHeight="1" x14ac:dyDescent="0.25">
      <c r="A7" s="146" t="s">
        <v>512</v>
      </c>
      <c r="B7" s="262" t="s">
        <v>641</v>
      </c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513</v>
      </c>
      <c r="B9" s="145"/>
      <c r="C9" s="145"/>
      <c r="D9" s="145"/>
      <c r="E9" s="145"/>
      <c r="F9" s="145"/>
    </row>
    <row r="10" spans="1:6" x14ac:dyDescent="0.25">
      <c r="A10" s="146" t="s">
        <v>514</v>
      </c>
      <c r="B10" s="263">
        <v>645</v>
      </c>
      <c r="C10" s="155"/>
      <c r="D10" s="155"/>
      <c r="E10" s="155"/>
      <c r="F10" s="155"/>
    </row>
    <row r="11" spans="1:6" x14ac:dyDescent="0.25">
      <c r="A11" s="67" t="s">
        <v>515</v>
      </c>
      <c r="B11" s="263">
        <v>78</v>
      </c>
      <c r="C11" s="155"/>
      <c r="D11" s="155"/>
      <c r="E11" s="155"/>
      <c r="F11" s="155"/>
    </row>
    <row r="12" spans="1:6" x14ac:dyDescent="0.25">
      <c r="A12" s="67" t="s">
        <v>516</v>
      </c>
      <c r="B12" s="263">
        <v>20</v>
      </c>
      <c r="C12" s="155"/>
      <c r="D12" s="155"/>
      <c r="E12" s="155"/>
      <c r="F12" s="155"/>
    </row>
    <row r="13" spans="1:6" x14ac:dyDescent="0.25">
      <c r="A13" s="67" t="s">
        <v>517</v>
      </c>
      <c r="B13" s="263">
        <v>42</v>
      </c>
      <c r="C13" s="155"/>
      <c r="D13" s="155"/>
      <c r="E13" s="155"/>
      <c r="F13" s="155"/>
    </row>
    <row r="14" spans="1:6" x14ac:dyDescent="0.25">
      <c r="A14" s="146" t="s">
        <v>518</v>
      </c>
      <c r="B14" s="263">
        <v>155</v>
      </c>
      <c r="C14" s="155"/>
      <c r="D14" s="155"/>
      <c r="E14" s="155"/>
      <c r="F14" s="155"/>
    </row>
    <row r="15" spans="1:6" x14ac:dyDescent="0.25">
      <c r="A15" s="67" t="s">
        <v>515</v>
      </c>
      <c r="B15" s="263">
        <v>99</v>
      </c>
      <c r="C15" s="155"/>
      <c r="D15" s="155"/>
      <c r="E15" s="155"/>
      <c r="F15" s="155"/>
    </row>
    <row r="16" spans="1:6" x14ac:dyDescent="0.25">
      <c r="A16" s="67" t="s">
        <v>516</v>
      </c>
      <c r="B16" s="263">
        <v>27</v>
      </c>
      <c r="C16" s="156"/>
      <c r="D16" s="156"/>
      <c r="E16" s="156"/>
      <c r="F16" s="156"/>
    </row>
    <row r="17" spans="1:6" x14ac:dyDescent="0.25">
      <c r="A17" s="67" t="s">
        <v>517</v>
      </c>
      <c r="B17" s="263">
        <v>69</v>
      </c>
      <c r="C17" s="157"/>
      <c r="D17" s="157"/>
      <c r="E17" s="157"/>
      <c r="F17" s="157"/>
    </row>
    <row r="18" spans="1:6" x14ac:dyDescent="0.25">
      <c r="A18" s="146" t="s">
        <v>519</v>
      </c>
      <c r="B18" s="264"/>
      <c r="C18" s="157"/>
      <c r="D18" s="157"/>
      <c r="E18" s="157"/>
      <c r="F18" s="157"/>
    </row>
    <row r="19" spans="1:6" x14ac:dyDescent="0.25">
      <c r="A19" s="146" t="s">
        <v>520</v>
      </c>
      <c r="B19" s="265">
        <v>10.83</v>
      </c>
      <c r="C19" s="157"/>
      <c r="D19" s="157"/>
      <c r="E19" s="157"/>
      <c r="F19" s="157"/>
    </row>
    <row r="20" spans="1:6" x14ac:dyDescent="0.25">
      <c r="A20" s="146" t="s">
        <v>521</v>
      </c>
      <c r="B20" s="266" t="s">
        <v>642</v>
      </c>
      <c r="C20" s="158"/>
      <c r="D20" s="158"/>
      <c r="E20" s="158"/>
      <c r="F20" s="158"/>
    </row>
    <row r="21" spans="1:6" x14ac:dyDescent="0.25">
      <c r="A21" s="146" t="s">
        <v>522</v>
      </c>
      <c r="B21" s="267"/>
      <c r="C21" s="158"/>
      <c r="D21" s="158"/>
      <c r="E21" s="158"/>
      <c r="F21" s="158"/>
    </row>
    <row r="22" spans="1:6" x14ac:dyDescent="0.25">
      <c r="A22" s="146" t="s">
        <v>523</v>
      </c>
      <c r="B22" s="269">
        <v>3.5700000000000003E-2</v>
      </c>
      <c r="C22" s="158"/>
      <c r="D22" s="158"/>
      <c r="E22" s="158"/>
      <c r="F22" s="158"/>
    </row>
    <row r="23" spans="1:6" x14ac:dyDescent="0.25">
      <c r="A23" s="146" t="s">
        <v>524</v>
      </c>
      <c r="B23" s="269">
        <v>3.9300000000000002E-2</v>
      </c>
      <c r="C23" s="158"/>
      <c r="D23" s="158"/>
      <c r="E23" s="158"/>
      <c r="F23" s="158"/>
    </row>
    <row r="24" spans="1:6" x14ac:dyDescent="0.25">
      <c r="A24" s="146" t="s">
        <v>525</v>
      </c>
      <c r="B24" s="263">
        <v>65</v>
      </c>
      <c r="C24" s="150"/>
      <c r="D24" s="150"/>
      <c r="E24" s="150"/>
      <c r="F24" s="150"/>
    </row>
    <row r="25" spans="1:6" x14ac:dyDescent="0.25">
      <c r="A25" s="146" t="s">
        <v>526</v>
      </c>
      <c r="B25" s="265">
        <v>13.21</v>
      </c>
      <c r="C25" s="150"/>
      <c r="D25" s="150"/>
      <c r="E25" s="150"/>
      <c r="F25" s="150"/>
    </row>
    <row r="26" spans="1:6" x14ac:dyDescent="0.25">
      <c r="A26" s="147"/>
      <c r="C26" s="151"/>
      <c r="D26" s="151"/>
      <c r="E26" s="151"/>
      <c r="F26" s="151"/>
    </row>
    <row r="27" spans="1:6" ht="14.45" customHeight="1" x14ac:dyDescent="0.25">
      <c r="A27" s="152" t="s">
        <v>527</v>
      </c>
      <c r="B27" s="267"/>
      <c r="C27" s="149"/>
      <c r="D27" s="149"/>
      <c r="E27" s="149"/>
      <c r="F27" s="149"/>
    </row>
    <row r="28" spans="1:6" x14ac:dyDescent="0.25">
      <c r="A28" s="146" t="s">
        <v>528</v>
      </c>
      <c r="B28" s="270">
        <v>18975226</v>
      </c>
      <c r="C28" s="91"/>
      <c r="D28" s="91"/>
      <c r="E28" s="91"/>
      <c r="F28" s="91"/>
    </row>
    <row r="29" spans="1:6" x14ac:dyDescent="0.25">
      <c r="A29" s="142"/>
      <c r="B29" s="267"/>
      <c r="C29" s="53"/>
      <c r="D29" s="53"/>
      <c r="E29" s="53"/>
      <c r="F29" s="53"/>
    </row>
    <row r="30" spans="1:6" x14ac:dyDescent="0.25">
      <c r="A30" s="153" t="s">
        <v>529</v>
      </c>
      <c r="B30" s="268"/>
      <c r="C30" s="53"/>
      <c r="D30" s="53"/>
      <c r="E30" s="53"/>
      <c r="F30" s="53"/>
    </row>
    <row r="31" spans="1:6" x14ac:dyDescent="0.25">
      <c r="A31" s="154" t="s">
        <v>514</v>
      </c>
      <c r="B31" s="270">
        <v>115206471</v>
      </c>
      <c r="C31" s="91"/>
      <c r="D31" s="91"/>
      <c r="E31" s="91"/>
      <c r="F31" s="91"/>
    </row>
    <row r="32" spans="1:6" x14ac:dyDescent="0.25">
      <c r="A32" s="154" t="s">
        <v>518</v>
      </c>
      <c r="B32" s="270">
        <v>14783616</v>
      </c>
      <c r="C32" s="91"/>
      <c r="D32" s="91"/>
      <c r="E32" s="91"/>
      <c r="F32" s="91"/>
    </row>
    <row r="33" spans="1:6" x14ac:dyDescent="0.25">
      <c r="A33" s="154" t="s">
        <v>530</v>
      </c>
      <c r="B33" s="270">
        <v>3537355</v>
      </c>
      <c r="C33" s="91"/>
      <c r="D33" s="91"/>
      <c r="E33" s="91"/>
      <c r="F33" s="91"/>
    </row>
    <row r="34" spans="1:6" x14ac:dyDescent="0.25">
      <c r="A34" s="142"/>
      <c r="B34" s="267"/>
      <c r="C34" s="53"/>
      <c r="D34" s="53"/>
      <c r="E34" s="53"/>
      <c r="F34" s="53"/>
    </row>
    <row r="35" spans="1:6" x14ac:dyDescent="0.25">
      <c r="A35" s="153" t="s">
        <v>531</v>
      </c>
      <c r="B35" s="268"/>
      <c r="C35" s="53"/>
      <c r="D35" s="53"/>
      <c r="E35" s="53"/>
      <c r="F35" s="53"/>
    </row>
    <row r="36" spans="1:6" x14ac:dyDescent="0.25">
      <c r="A36" s="154" t="s">
        <v>532</v>
      </c>
      <c r="B36" s="271">
        <v>4440.84</v>
      </c>
      <c r="C36" s="53"/>
      <c r="D36" s="53"/>
      <c r="E36" s="53"/>
      <c r="F36" s="53"/>
    </row>
    <row r="37" spans="1:6" x14ac:dyDescent="0.25">
      <c r="A37" s="154" t="s">
        <v>533</v>
      </c>
      <c r="B37" s="271">
        <v>26006.27</v>
      </c>
      <c r="C37" s="53"/>
      <c r="D37" s="53"/>
      <c r="E37" s="53"/>
      <c r="F37" s="53"/>
    </row>
    <row r="38" spans="1:6" x14ac:dyDescent="0.25">
      <c r="A38" s="154" t="s">
        <v>534</v>
      </c>
      <c r="B38" s="271">
        <v>6309.6</v>
      </c>
      <c r="C38" s="53"/>
      <c r="D38" s="53"/>
      <c r="E38" s="53"/>
      <c r="F38" s="53"/>
    </row>
    <row r="39" spans="1:6" x14ac:dyDescent="0.25">
      <c r="A39" s="142"/>
      <c r="B39" s="268"/>
      <c r="C39" s="53"/>
      <c r="D39" s="53"/>
      <c r="E39" s="53"/>
      <c r="F39" s="53"/>
    </row>
    <row r="40" spans="1:6" x14ac:dyDescent="0.25">
      <c r="A40" s="153" t="s">
        <v>535</v>
      </c>
      <c r="B40" s="272">
        <v>18975226</v>
      </c>
      <c r="C40" s="53"/>
      <c r="D40" s="53"/>
      <c r="E40" s="53"/>
      <c r="F40" s="53"/>
    </row>
    <row r="41" spans="1:6" x14ac:dyDescent="0.25">
      <c r="A41" s="142"/>
      <c r="B41" s="268"/>
      <c r="C41" s="53"/>
      <c r="D41" s="53"/>
      <c r="E41" s="53"/>
      <c r="F41" s="53"/>
    </row>
    <row r="42" spans="1:6" x14ac:dyDescent="0.25">
      <c r="A42" s="153" t="s">
        <v>536</v>
      </c>
      <c r="B42" s="272">
        <v>559094679</v>
      </c>
      <c r="C42" s="53"/>
      <c r="D42" s="53"/>
      <c r="E42" s="53"/>
      <c r="F42" s="53"/>
    </row>
    <row r="43" spans="1:6" x14ac:dyDescent="0.25">
      <c r="A43" s="154" t="s">
        <v>537</v>
      </c>
      <c r="B43" s="270">
        <v>149976897</v>
      </c>
      <c r="C43" s="91"/>
      <c r="D43" s="91"/>
      <c r="E43" s="91"/>
      <c r="F43" s="91"/>
    </row>
    <row r="44" spans="1:6" x14ac:dyDescent="0.25">
      <c r="A44" s="154" t="s">
        <v>538</v>
      </c>
      <c r="B44" s="270">
        <v>235719832</v>
      </c>
      <c r="C44" s="91"/>
      <c r="D44" s="91"/>
      <c r="E44" s="91"/>
      <c r="F44" s="91"/>
    </row>
    <row r="45" spans="1:6" x14ac:dyDescent="0.25">
      <c r="A45" s="154" t="s">
        <v>539</v>
      </c>
      <c r="B45" s="270">
        <v>173397950</v>
      </c>
      <c r="C45" s="91"/>
      <c r="D45" s="91"/>
      <c r="E45" s="91"/>
      <c r="F45" s="91"/>
    </row>
    <row r="46" spans="1:6" x14ac:dyDescent="0.25">
      <c r="A46" s="142"/>
      <c r="B46" s="268"/>
      <c r="C46" s="53"/>
      <c r="D46" s="53"/>
      <c r="E46" s="53"/>
      <c r="F46" s="53"/>
    </row>
    <row r="47" spans="1:6" ht="30" x14ac:dyDescent="0.25">
      <c r="A47" s="153" t="s">
        <v>540</v>
      </c>
      <c r="B47" s="273">
        <v>0.14369999999999999</v>
      </c>
      <c r="C47" s="53"/>
      <c r="D47" s="53"/>
      <c r="E47" s="53"/>
      <c r="F47" s="53"/>
    </row>
    <row r="48" spans="1:6" x14ac:dyDescent="0.25">
      <c r="A48" s="154" t="s">
        <v>538</v>
      </c>
      <c r="B48" s="269">
        <v>9.9099999999999994E-2</v>
      </c>
      <c r="C48" s="91"/>
      <c r="D48" s="91"/>
      <c r="E48" s="91"/>
      <c r="F48" s="91"/>
    </row>
    <row r="49" spans="1:6" x14ac:dyDescent="0.25">
      <c r="A49" s="154" t="s">
        <v>539</v>
      </c>
      <c r="B49" s="269">
        <v>4.4499999999999998E-2</v>
      </c>
      <c r="C49" s="91"/>
      <c r="D49" s="91"/>
      <c r="E49" s="91"/>
      <c r="F49" s="91"/>
    </row>
    <row r="50" spans="1:6" x14ac:dyDescent="0.25">
      <c r="A50" s="142"/>
      <c r="B50" s="267"/>
      <c r="C50" s="53"/>
      <c r="D50" s="53"/>
      <c r="E50" s="53"/>
      <c r="F50" s="53"/>
    </row>
    <row r="51" spans="1:6" x14ac:dyDescent="0.25">
      <c r="A51" s="153" t="s">
        <v>541</v>
      </c>
      <c r="B51" s="268"/>
      <c r="C51" s="53"/>
      <c r="D51" s="53"/>
      <c r="E51" s="53"/>
      <c r="F51" s="53"/>
    </row>
    <row r="52" spans="1:6" x14ac:dyDescent="0.25">
      <c r="A52" s="154" t="s">
        <v>538</v>
      </c>
      <c r="B52" s="270">
        <v>235719832</v>
      </c>
      <c r="C52" s="91"/>
      <c r="D52" s="91"/>
      <c r="E52" s="91"/>
      <c r="F52" s="91"/>
    </row>
    <row r="53" spans="1:6" x14ac:dyDescent="0.25">
      <c r="A53" s="154" t="s">
        <v>539</v>
      </c>
      <c r="B53" s="270">
        <v>173397950</v>
      </c>
      <c r="C53" s="91"/>
      <c r="D53" s="91"/>
      <c r="E53" s="91"/>
      <c r="F53" s="91"/>
    </row>
    <row r="54" spans="1:6" x14ac:dyDescent="0.25">
      <c r="A54" s="154" t="s">
        <v>542</v>
      </c>
      <c r="B54" s="267"/>
      <c r="C54" s="91"/>
      <c r="D54" s="91"/>
      <c r="E54" s="91"/>
      <c r="F54" s="91"/>
    </row>
    <row r="55" spans="1:6" x14ac:dyDescent="0.25">
      <c r="A55" s="142"/>
      <c r="B55" s="267"/>
      <c r="C55" s="53"/>
      <c r="D55" s="53"/>
      <c r="E55" s="53"/>
      <c r="F55" s="53"/>
    </row>
    <row r="56" spans="1:6" x14ac:dyDescent="0.25">
      <c r="A56" s="153" t="s">
        <v>543</v>
      </c>
      <c r="B56" s="268"/>
      <c r="C56" s="53"/>
      <c r="D56" s="53"/>
      <c r="E56" s="53"/>
      <c r="F56" s="53"/>
    </row>
    <row r="57" spans="1:6" x14ac:dyDescent="0.25">
      <c r="A57" s="154" t="s">
        <v>538</v>
      </c>
      <c r="B57" s="274">
        <v>-385696729</v>
      </c>
      <c r="C57" s="91"/>
      <c r="D57" s="91"/>
      <c r="E57" s="91"/>
      <c r="F57" s="91"/>
    </row>
    <row r="58" spans="1:6" x14ac:dyDescent="0.25">
      <c r="A58" s="154" t="s">
        <v>539</v>
      </c>
      <c r="B58" s="274">
        <v>-173397950</v>
      </c>
      <c r="C58" s="91"/>
      <c r="D58" s="91"/>
      <c r="E58" s="91"/>
      <c r="F58" s="91"/>
    </row>
    <row r="59" spans="1:6" x14ac:dyDescent="0.25">
      <c r="A59" s="142"/>
      <c r="B59" s="267"/>
      <c r="C59" s="53"/>
      <c r="D59" s="53"/>
      <c r="E59" s="53"/>
      <c r="F59" s="53"/>
    </row>
    <row r="60" spans="1:6" x14ac:dyDescent="0.25">
      <c r="A60" s="153" t="s">
        <v>544</v>
      </c>
      <c r="B60" s="268"/>
      <c r="C60" s="53"/>
      <c r="D60" s="53"/>
      <c r="E60" s="53"/>
      <c r="F60" s="53"/>
    </row>
    <row r="61" spans="1:6" x14ac:dyDescent="0.25">
      <c r="A61" s="154" t="s">
        <v>545</v>
      </c>
      <c r="B61" s="266" t="s">
        <v>643</v>
      </c>
      <c r="C61" s="141"/>
      <c r="D61" s="141"/>
      <c r="E61" s="141"/>
      <c r="F61" s="141"/>
    </row>
    <row r="62" spans="1:6" x14ac:dyDescent="0.25">
      <c r="A62" s="154" t="s">
        <v>546</v>
      </c>
      <c r="B62" s="275">
        <v>0.09</v>
      </c>
      <c r="C62" s="159"/>
      <c r="D62" s="159"/>
      <c r="E62" s="159"/>
      <c r="F62" s="159"/>
    </row>
    <row r="63" spans="1:6" x14ac:dyDescent="0.25">
      <c r="A63" s="142"/>
      <c r="B63" s="267"/>
      <c r="C63" s="141"/>
      <c r="D63" s="141"/>
      <c r="E63" s="141"/>
      <c r="F63" s="141"/>
    </row>
    <row r="64" spans="1:6" x14ac:dyDescent="0.25">
      <c r="A64" s="153" t="s">
        <v>547</v>
      </c>
      <c r="B64" s="268"/>
      <c r="C64" s="141"/>
      <c r="D64" s="141"/>
      <c r="E64" s="141"/>
      <c r="F64" s="141"/>
    </row>
    <row r="65" spans="1:6" x14ac:dyDescent="0.25">
      <c r="A65" s="154" t="s">
        <v>548</v>
      </c>
      <c r="B65" s="263">
        <v>2022</v>
      </c>
      <c r="C65" s="141"/>
      <c r="D65" s="141"/>
      <c r="E65" s="141"/>
      <c r="F65" s="141"/>
    </row>
    <row r="66" spans="1:6" x14ac:dyDescent="0.25">
      <c r="A66" s="154" t="s">
        <v>549</v>
      </c>
      <c r="B66" s="276" t="s">
        <v>644</v>
      </c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C16:F27 B16:B25 B27:B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307" t="s">
        <v>439</v>
      </c>
      <c r="B1" s="307"/>
      <c r="C1" s="307"/>
      <c r="D1" s="307"/>
      <c r="E1" s="307"/>
      <c r="F1" s="307"/>
      <c r="G1" s="307"/>
    </row>
    <row r="2" spans="1:7" x14ac:dyDescent="0.25">
      <c r="A2" s="128" t="str">
        <f>'Formato 1'!A2</f>
        <v>Municipio Dolores Hidalgo CIN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440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441</v>
      </c>
      <c r="B5" s="132"/>
      <c r="C5" s="132"/>
      <c r="D5" s="132"/>
      <c r="E5" s="132"/>
      <c r="F5" s="132"/>
      <c r="G5" s="133"/>
    </row>
    <row r="6" spans="1:7" x14ac:dyDescent="0.25">
      <c r="A6" s="305" t="s">
        <v>442</v>
      </c>
      <c r="B6" s="36">
        <v>2022</v>
      </c>
      <c r="C6" s="305">
        <f>+B6+1</f>
        <v>2023</v>
      </c>
      <c r="D6" s="305">
        <f>+C6+1</f>
        <v>2024</v>
      </c>
      <c r="E6" s="305">
        <f>+D6+1</f>
        <v>2025</v>
      </c>
      <c r="F6" s="305">
        <f>+E6+1</f>
        <v>2026</v>
      </c>
      <c r="G6" s="305">
        <f>+F6+1</f>
        <v>2027</v>
      </c>
    </row>
    <row r="7" spans="1:7" ht="83.25" customHeight="1" x14ac:dyDescent="0.25">
      <c r="A7" s="306"/>
      <c r="B7" s="70" t="s">
        <v>443</v>
      </c>
      <c r="C7" s="306"/>
      <c r="D7" s="306"/>
      <c r="E7" s="306"/>
      <c r="F7" s="306"/>
      <c r="G7" s="306"/>
    </row>
    <row r="8" spans="1:7" ht="30" x14ac:dyDescent="0.25">
      <c r="A8" s="71" t="s">
        <v>444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445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446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448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449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452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453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456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308" t="s">
        <v>458</v>
      </c>
      <c r="B1" s="308"/>
      <c r="C1" s="308"/>
      <c r="D1" s="308"/>
      <c r="E1" s="308"/>
      <c r="F1" s="308"/>
      <c r="G1" s="308"/>
    </row>
    <row r="2" spans="1:7" x14ac:dyDescent="0.25">
      <c r="A2" s="128" t="str">
        <f>'Formato 1'!A2</f>
        <v>Municipio Dolores Hidalgo CIN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459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441</v>
      </c>
      <c r="B5" s="114"/>
      <c r="C5" s="114"/>
      <c r="D5" s="114"/>
      <c r="E5" s="114"/>
      <c r="F5" s="114"/>
      <c r="G5" s="115"/>
    </row>
    <row r="6" spans="1:7" x14ac:dyDescent="0.25">
      <c r="A6" s="309" t="s">
        <v>460</v>
      </c>
      <c r="B6" s="36">
        <v>2022</v>
      </c>
      <c r="C6" s="305">
        <f>+B6+1</f>
        <v>2023</v>
      </c>
      <c r="D6" s="305">
        <f>+C6+1</f>
        <v>2024</v>
      </c>
      <c r="E6" s="305">
        <f>+D6+1</f>
        <v>2025</v>
      </c>
      <c r="F6" s="305">
        <f>+E6+1</f>
        <v>2026</v>
      </c>
      <c r="G6" s="305">
        <f>+F6+1</f>
        <v>2027</v>
      </c>
    </row>
    <row r="7" spans="1:7" ht="57.75" customHeight="1" x14ac:dyDescent="0.25">
      <c r="A7" s="310"/>
      <c r="B7" s="37" t="s">
        <v>443</v>
      </c>
      <c r="C7" s="306"/>
      <c r="D7" s="306"/>
      <c r="E7" s="306"/>
      <c r="F7" s="306"/>
      <c r="G7" s="306"/>
    </row>
    <row r="8" spans="1:7" x14ac:dyDescent="0.25">
      <c r="A8" s="26" t="s">
        <v>461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462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464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466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467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468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464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468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308" t="s">
        <v>474</v>
      </c>
      <c r="B1" s="308"/>
      <c r="C1" s="308"/>
      <c r="D1" s="308"/>
      <c r="E1" s="308"/>
      <c r="F1" s="308"/>
      <c r="G1" s="308"/>
    </row>
    <row r="2" spans="1:7" x14ac:dyDescent="0.25">
      <c r="A2" s="128" t="str">
        <f>'Formato 1'!A2</f>
        <v>Municipio Dolores Hidalgo CIN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475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312" t="s">
        <v>442</v>
      </c>
      <c r="B5" s="313">
        <v>2017</v>
      </c>
      <c r="C5" s="313">
        <f>+B5+1</f>
        <v>2018</v>
      </c>
      <c r="D5" s="313">
        <f>+C5+1</f>
        <v>2019</v>
      </c>
      <c r="E5" s="313">
        <f>+D5+1</f>
        <v>2020</v>
      </c>
      <c r="F5" s="313">
        <f>+E5+1</f>
        <v>2021</v>
      </c>
      <c r="G5" s="36">
        <f>+F5+1</f>
        <v>2022</v>
      </c>
    </row>
    <row r="6" spans="1:7" ht="32.25" x14ac:dyDescent="0.25">
      <c r="A6" s="289"/>
      <c r="B6" s="314"/>
      <c r="C6" s="314"/>
      <c r="D6" s="314"/>
      <c r="E6" s="314"/>
      <c r="F6" s="314"/>
      <c r="G6" s="37" t="s">
        <v>476</v>
      </c>
    </row>
    <row r="7" spans="1:7" x14ac:dyDescent="0.25">
      <c r="A7" s="62" t="s">
        <v>444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479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483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484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485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486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487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488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494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456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495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311" t="s">
        <v>497</v>
      </c>
      <c r="B39" s="311"/>
      <c r="C39" s="311"/>
      <c r="D39" s="311"/>
      <c r="E39" s="311"/>
      <c r="F39" s="311"/>
      <c r="G39" s="311"/>
    </row>
    <row r="40" spans="1:7" x14ac:dyDescent="0.25">
      <c r="A40" s="311" t="s">
        <v>498</v>
      </c>
      <c r="B40" s="311"/>
      <c r="C40" s="311"/>
      <c r="D40" s="311"/>
      <c r="E40" s="311"/>
      <c r="F40" s="311"/>
      <c r="G40" s="31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308" t="s">
        <v>499</v>
      </c>
      <c r="B1" s="308"/>
      <c r="C1" s="308"/>
      <c r="D1" s="308"/>
      <c r="E1" s="308"/>
      <c r="F1" s="308"/>
      <c r="G1" s="308"/>
    </row>
    <row r="2" spans="1:7" x14ac:dyDescent="0.25">
      <c r="A2" s="128" t="str">
        <f>'Formato 1'!A2</f>
        <v>Municipio Dolores Hidalgo CIN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315" t="s">
        <v>460</v>
      </c>
      <c r="B5" s="313">
        <v>2017</v>
      </c>
      <c r="C5" s="313">
        <f>+B5+1</f>
        <v>2018</v>
      </c>
      <c r="D5" s="313">
        <f>+C5+1</f>
        <v>2019</v>
      </c>
      <c r="E5" s="313">
        <f>+D5+1</f>
        <v>2020</v>
      </c>
      <c r="F5" s="313">
        <f>+E5+1</f>
        <v>2021</v>
      </c>
      <c r="G5" s="36">
        <v>2022</v>
      </c>
    </row>
    <row r="6" spans="1:7" ht="48.75" customHeight="1" x14ac:dyDescent="0.25">
      <c r="A6" s="316"/>
      <c r="B6" s="314"/>
      <c r="C6" s="314"/>
      <c r="D6" s="314"/>
      <c r="E6" s="314"/>
      <c r="F6" s="314"/>
      <c r="G6" s="37" t="s">
        <v>501</v>
      </c>
    </row>
    <row r="7" spans="1:7" x14ac:dyDescent="0.25">
      <c r="A7" s="26" t="s">
        <v>461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462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465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462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502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311" t="s">
        <v>497</v>
      </c>
      <c r="B32" s="311"/>
      <c r="C32" s="311"/>
      <c r="D32" s="311"/>
      <c r="E32" s="311"/>
      <c r="F32" s="311"/>
      <c r="G32" s="311"/>
    </row>
    <row r="33" spans="1:7" x14ac:dyDescent="0.25">
      <c r="A33" s="311" t="s">
        <v>498</v>
      </c>
      <c r="B33" s="311"/>
      <c r="C33" s="311"/>
      <c r="D33" s="311"/>
      <c r="E33" s="311"/>
      <c r="F33" s="311"/>
      <c r="G33" s="31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317" t="s">
        <v>503</v>
      </c>
      <c r="B1" s="317"/>
      <c r="C1" s="317"/>
      <c r="D1" s="317"/>
      <c r="E1" s="317"/>
      <c r="F1" s="317"/>
    </row>
    <row r="2" spans="1:6" ht="20.100000000000001" customHeight="1" x14ac:dyDescent="0.25">
      <c r="A2" s="110" t="str">
        <f>'Formato 1'!A2</f>
        <v>Municipio Dolores Hidalgo CIN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504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505</v>
      </c>
      <c r="C4" s="121" t="s">
        <v>506</v>
      </c>
      <c r="D4" s="121" t="s">
        <v>507</v>
      </c>
      <c r="E4" s="121" t="s">
        <v>508</v>
      </c>
      <c r="F4" s="121" t="s">
        <v>509</v>
      </c>
    </row>
    <row r="5" spans="1:6" ht="12.75" customHeight="1" x14ac:dyDescent="0.25">
      <c r="A5" s="18" t="s">
        <v>510</v>
      </c>
      <c r="B5" s="53"/>
      <c r="C5" s="53"/>
      <c r="D5" s="53"/>
      <c r="E5" s="53"/>
      <c r="F5" s="53"/>
    </row>
    <row r="6" spans="1:6" ht="30" x14ac:dyDescent="0.25">
      <c r="A6" s="59" t="s">
        <v>511</v>
      </c>
      <c r="B6" s="60"/>
      <c r="C6" s="60"/>
      <c r="D6" s="60"/>
      <c r="E6" s="60"/>
      <c r="F6" s="60"/>
    </row>
    <row r="7" spans="1:6" ht="15" x14ac:dyDescent="0.25">
      <c r="A7" s="59" t="s">
        <v>512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513</v>
      </c>
      <c r="B9" s="45"/>
      <c r="C9" s="45"/>
      <c r="D9" s="45"/>
      <c r="E9" s="45"/>
      <c r="F9" s="45"/>
    </row>
    <row r="10" spans="1:6" ht="15" x14ac:dyDescent="0.25">
      <c r="A10" s="59" t="s">
        <v>514</v>
      </c>
      <c r="B10" s="60"/>
      <c r="C10" s="60"/>
      <c r="D10" s="60"/>
      <c r="E10" s="60"/>
      <c r="F10" s="60"/>
    </row>
    <row r="11" spans="1:6" ht="15" x14ac:dyDescent="0.25">
      <c r="A11" s="80" t="s">
        <v>515</v>
      </c>
      <c r="B11" s="60"/>
      <c r="C11" s="60"/>
      <c r="D11" s="60"/>
      <c r="E11" s="60"/>
      <c r="F11" s="60"/>
    </row>
    <row r="12" spans="1:6" ht="15" x14ac:dyDescent="0.25">
      <c r="A12" s="80" t="s">
        <v>516</v>
      </c>
      <c r="B12" s="60"/>
      <c r="C12" s="60"/>
      <c r="D12" s="60"/>
      <c r="E12" s="60"/>
      <c r="F12" s="60"/>
    </row>
    <row r="13" spans="1:6" ht="15" x14ac:dyDescent="0.25">
      <c r="A13" s="80" t="s">
        <v>517</v>
      </c>
      <c r="B13" s="60"/>
      <c r="C13" s="60"/>
      <c r="D13" s="60"/>
      <c r="E13" s="60"/>
      <c r="F13" s="60"/>
    </row>
    <row r="14" spans="1:6" ht="15" x14ac:dyDescent="0.25">
      <c r="A14" s="59" t="s">
        <v>518</v>
      </c>
      <c r="B14" s="60"/>
      <c r="C14" s="60"/>
      <c r="D14" s="60"/>
      <c r="E14" s="60"/>
      <c r="F14" s="60"/>
    </row>
    <row r="15" spans="1:6" ht="15" x14ac:dyDescent="0.25">
      <c r="A15" s="80" t="s">
        <v>515</v>
      </c>
      <c r="B15" s="60"/>
      <c r="C15" s="60"/>
      <c r="D15" s="60"/>
      <c r="E15" s="60"/>
      <c r="F15" s="60"/>
    </row>
    <row r="16" spans="1:6" ht="15" x14ac:dyDescent="0.25">
      <c r="A16" s="80" t="s">
        <v>516</v>
      </c>
      <c r="B16" s="60"/>
      <c r="C16" s="60"/>
      <c r="D16" s="60"/>
      <c r="E16" s="60"/>
      <c r="F16" s="60"/>
    </row>
    <row r="17" spans="1:6" ht="15" x14ac:dyDescent="0.25">
      <c r="A17" s="80" t="s">
        <v>517</v>
      </c>
      <c r="B17" s="60"/>
      <c r="C17" s="60"/>
      <c r="D17" s="60"/>
      <c r="E17" s="60"/>
      <c r="F17" s="60"/>
    </row>
    <row r="18" spans="1:6" ht="15" x14ac:dyDescent="0.25">
      <c r="A18" s="59" t="s">
        <v>519</v>
      </c>
      <c r="B18" s="122"/>
      <c r="C18" s="60"/>
      <c r="D18" s="60"/>
      <c r="E18" s="60"/>
      <c r="F18" s="60"/>
    </row>
    <row r="19" spans="1:6" ht="15" x14ac:dyDescent="0.25">
      <c r="A19" s="59" t="s">
        <v>520</v>
      </c>
      <c r="B19" s="60"/>
      <c r="C19" s="60"/>
      <c r="D19" s="60"/>
      <c r="E19" s="60"/>
      <c r="F19" s="60"/>
    </row>
    <row r="20" spans="1:6" ht="30" x14ac:dyDescent="0.25">
      <c r="A20" s="59" t="s">
        <v>521</v>
      </c>
      <c r="B20" s="123"/>
      <c r="C20" s="123"/>
      <c r="D20" s="123"/>
      <c r="E20" s="123"/>
      <c r="F20" s="123"/>
    </row>
    <row r="21" spans="1:6" ht="30" x14ac:dyDescent="0.25">
      <c r="A21" s="59" t="s">
        <v>522</v>
      </c>
      <c r="B21" s="123"/>
      <c r="C21" s="123"/>
      <c r="D21" s="123"/>
      <c r="E21" s="123"/>
      <c r="F21" s="123"/>
    </row>
    <row r="22" spans="1:6" ht="30" x14ac:dyDescent="0.25">
      <c r="A22" s="59" t="s">
        <v>523</v>
      </c>
      <c r="B22" s="123"/>
      <c r="C22" s="123"/>
      <c r="D22" s="123"/>
      <c r="E22" s="123"/>
      <c r="F22" s="123"/>
    </row>
    <row r="23" spans="1:6" ht="15" x14ac:dyDescent="0.25">
      <c r="A23" s="59" t="s">
        <v>524</v>
      </c>
      <c r="B23" s="123"/>
      <c r="C23" s="123"/>
      <c r="D23" s="123"/>
      <c r="E23" s="123"/>
      <c r="F23" s="123"/>
    </row>
    <row r="24" spans="1:6" ht="15" x14ac:dyDescent="0.25">
      <c r="A24" s="59" t="s">
        <v>525</v>
      </c>
      <c r="B24" s="124"/>
      <c r="C24" s="60"/>
      <c r="D24" s="60"/>
      <c r="E24" s="60"/>
      <c r="F24" s="60"/>
    </row>
    <row r="25" spans="1:6" ht="15" x14ac:dyDescent="0.25">
      <c r="A25" s="59" t="s">
        <v>526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527</v>
      </c>
      <c r="B27" s="45"/>
      <c r="C27" s="45"/>
      <c r="D27" s="45"/>
      <c r="E27" s="45"/>
      <c r="F27" s="45"/>
    </row>
    <row r="28" spans="1:6" ht="15" x14ac:dyDescent="0.25">
      <c r="A28" s="59" t="s">
        <v>528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529</v>
      </c>
      <c r="B30" s="45"/>
      <c r="C30" s="45"/>
      <c r="D30" s="45"/>
      <c r="E30" s="45"/>
      <c r="F30" s="45"/>
    </row>
    <row r="31" spans="1:6" ht="15" x14ac:dyDescent="0.25">
      <c r="A31" s="59" t="s">
        <v>514</v>
      </c>
      <c r="B31" s="60"/>
      <c r="C31" s="60"/>
      <c r="D31" s="60"/>
      <c r="E31" s="60"/>
      <c r="F31" s="60"/>
    </row>
    <row r="32" spans="1:6" ht="15" x14ac:dyDescent="0.25">
      <c r="A32" s="59" t="s">
        <v>518</v>
      </c>
      <c r="B32" s="60"/>
      <c r="C32" s="60"/>
      <c r="D32" s="60"/>
      <c r="E32" s="60"/>
      <c r="F32" s="60"/>
    </row>
    <row r="33" spans="1:6" ht="15" x14ac:dyDescent="0.25">
      <c r="A33" s="59" t="s">
        <v>530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531</v>
      </c>
      <c r="B35" s="45"/>
      <c r="C35" s="45"/>
      <c r="D35" s="45"/>
      <c r="E35" s="45"/>
      <c r="F35" s="45"/>
    </row>
    <row r="36" spans="1:6" ht="15" x14ac:dyDescent="0.25">
      <c r="A36" s="59" t="s">
        <v>532</v>
      </c>
      <c r="B36" s="60"/>
      <c r="C36" s="60"/>
      <c r="D36" s="60"/>
      <c r="E36" s="60"/>
      <c r="F36" s="60"/>
    </row>
    <row r="37" spans="1:6" ht="15" x14ac:dyDescent="0.25">
      <c r="A37" s="59" t="s">
        <v>533</v>
      </c>
      <c r="B37" s="60"/>
      <c r="C37" s="60"/>
      <c r="D37" s="60"/>
      <c r="E37" s="60"/>
      <c r="F37" s="60"/>
    </row>
    <row r="38" spans="1:6" ht="15" x14ac:dyDescent="0.25">
      <c r="A38" s="59" t="s">
        <v>534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535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536</v>
      </c>
      <c r="B42" s="45"/>
      <c r="C42" s="45"/>
      <c r="D42" s="45"/>
      <c r="E42" s="45"/>
      <c r="F42" s="45"/>
    </row>
    <row r="43" spans="1:6" ht="15" x14ac:dyDescent="0.25">
      <c r="A43" s="59" t="s">
        <v>537</v>
      </c>
      <c r="B43" s="60"/>
      <c r="C43" s="60"/>
      <c r="D43" s="60"/>
      <c r="E43" s="60"/>
      <c r="F43" s="60"/>
    </row>
    <row r="44" spans="1:6" ht="15" x14ac:dyDescent="0.25">
      <c r="A44" s="59" t="s">
        <v>538</v>
      </c>
      <c r="B44" s="60"/>
      <c r="C44" s="60"/>
      <c r="D44" s="60"/>
      <c r="E44" s="60"/>
      <c r="F44" s="60"/>
    </row>
    <row r="45" spans="1:6" ht="15" x14ac:dyDescent="0.25">
      <c r="A45" s="59" t="s">
        <v>539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540</v>
      </c>
      <c r="B47" s="45"/>
      <c r="C47" s="45"/>
      <c r="D47" s="45"/>
      <c r="E47" s="45"/>
      <c r="F47" s="45"/>
    </row>
    <row r="48" spans="1:6" ht="15" x14ac:dyDescent="0.25">
      <c r="A48" s="59" t="s">
        <v>538</v>
      </c>
      <c r="B48" s="123"/>
      <c r="C48" s="123"/>
      <c r="D48" s="123"/>
      <c r="E48" s="123"/>
      <c r="F48" s="123"/>
    </row>
    <row r="49" spans="1:6" ht="15" x14ac:dyDescent="0.25">
      <c r="A49" s="59" t="s">
        <v>539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541</v>
      </c>
      <c r="B51" s="45"/>
      <c r="C51" s="45"/>
      <c r="D51" s="45"/>
      <c r="E51" s="45"/>
      <c r="F51" s="45"/>
    </row>
    <row r="52" spans="1:6" ht="15" x14ac:dyDescent="0.25">
      <c r="A52" s="59" t="s">
        <v>538</v>
      </c>
      <c r="B52" s="60"/>
      <c r="C52" s="60"/>
      <c r="D52" s="60"/>
      <c r="E52" s="60"/>
      <c r="F52" s="60"/>
    </row>
    <row r="53" spans="1:6" ht="15" x14ac:dyDescent="0.25">
      <c r="A53" s="59" t="s">
        <v>539</v>
      </c>
      <c r="B53" s="60"/>
      <c r="C53" s="60"/>
      <c r="D53" s="60"/>
      <c r="E53" s="60"/>
      <c r="F53" s="60"/>
    </row>
    <row r="54" spans="1:6" ht="15" x14ac:dyDescent="0.25">
      <c r="A54" s="59" t="s">
        <v>542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543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538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539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544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545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546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547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548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549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B1" zoomScale="75" zoomScaleNormal="75" workbookViewId="0">
      <selection activeCell="F17" sqref="F1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81" t="s">
        <v>122</v>
      </c>
      <c r="B1" s="282"/>
      <c r="C1" s="282"/>
      <c r="D1" s="282"/>
      <c r="E1" s="282"/>
      <c r="F1" s="282"/>
      <c r="G1" s="282"/>
      <c r="H1" s="283"/>
    </row>
    <row r="2" spans="1:8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264252.53000000003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264252.53000000003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320">
        <v>264252.53000000003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319">
        <v>38358744.259999998</v>
      </c>
      <c r="C18" s="108"/>
      <c r="D18" s="108"/>
      <c r="E18" s="108"/>
      <c r="F18" s="319">
        <v>40578566.920000002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38358744.259999998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40578566.920000002</v>
      </c>
      <c r="G20" s="4">
        <f t="shared" si="3"/>
        <v>264252.53000000003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284" t="s">
        <v>151</v>
      </c>
      <c r="B33" s="284"/>
      <c r="C33" s="284"/>
      <c r="D33" s="284"/>
      <c r="E33" s="284"/>
      <c r="F33" s="284"/>
      <c r="G33" s="284"/>
      <c r="H33" s="284"/>
    </row>
    <row r="34" spans="1:8" ht="14.45" customHeight="1" x14ac:dyDescent="0.25">
      <c r="A34" s="284"/>
      <c r="B34" s="284"/>
      <c r="C34" s="284"/>
      <c r="D34" s="284"/>
      <c r="E34" s="284"/>
      <c r="F34" s="284"/>
      <c r="G34" s="284"/>
      <c r="H34" s="284"/>
    </row>
    <row r="35" spans="1:8" ht="14.45" customHeight="1" x14ac:dyDescent="0.25">
      <c r="A35" s="284"/>
      <c r="B35" s="284"/>
      <c r="C35" s="284"/>
      <c r="D35" s="284"/>
      <c r="E35" s="284"/>
      <c r="F35" s="284"/>
      <c r="G35" s="284"/>
      <c r="H35" s="284"/>
    </row>
    <row r="36" spans="1:8" ht="14.45" customHeight="1" x14ac:dyDescent="0.25">
      <c r="A36" s="284"/>
      <c r="B36" s="284"/>
      <c r="C36" s="284"/>
      <c r="D36" s="284"/>
      <c r="E36" s="284"/>
      <c r="F36" s="284"/>
      <c r="G36" s="284"/>
      <c r="H36" s="284"/>
    </row>
    <row r="37" spans="1:8" ht="14.45" customHeight="1" x14ac:dyDescent="0.25">
      <c r="A37" s="284"/>
      <c r="B37" s="284"/>
      <c r="C37" s="284"/>
      <c r="D37" s="284"/>
      <c r="E37" s="284"/>
      <c r="F37" s="284"/>
      <c r="G37" s="284"/>
      <c r="H37" s="284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9 B41:F44 B11:H17 B10:F10 H10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sqref="A1:K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81" t="s">
        <v>162</v>
      </c>
      <c r="B1" s="282"/>
      <c r="C1" s="282"/>
      <c r="D1" s="282"/>
      <c r="E1" s="282"/>
      <c r="F1" s="282"/>
      <c r="G1" s="282"/>
      <c r="H1" s="282"/>
      <c r="I1" s="282"/>
      <c r="J1" s="282"/>
      <c r="K1" s="283"/>
    </row>
    <row r="2" spans="1:11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590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591</v>
      </c>
      <c r="J6" s="1" t="s">
        <v>592</v>
      </c>
      <c r="K6" s="1" t="s">
        <v>593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81" t="s">
        <v>183</v>
      </c>
      <c r="B1" s="282"/>
      <c r="C1" s="282"/>
      <c r="D1" s="283"/>
    </row>
    <row r="2" spans="1:4" x14ac:dyDescent="0.25">
      <c r="A2" s="110" t="str">
        <f>'Formato 1'!A2</f>
        <v>Municipio Dolores Hidalgo CIN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587864682.19000006</v>
      </c>
      <c r="C8" s="14">
        <f>SUM(C9:C11)</f>
        <v>324841685.00999999</v>
      </c>
      <c r="D8" s="14">
        <f>SUM(D9:D11)</f>
        <v>316759044.14999998</v>
      </c>
    </row>
    <row r="9" spans="1:4" x14ac:dyDescent="0.25">
      <c r="A9" s="58" t="s">
        <v>189</v>
      </c>
      <c r="B9" s="163">
        <v>308785429.44</v>
      </c>
      <c r="C9" s="164">
        <v>128747421.33</v>
      </c>
      <c r="D9" s="165">
        <v>120716880.47</v>
      </c>
    </row>
    <row r="10" spans="1:4" x14ac:dyDescent="0.25">
      <c r="A10" s="58" t="s">
        <v>190</v>
      </c>
      <c r="B10" s="163">
        <v>292745916.75</v>
      </c>
      <c r="C10" s="164">
        <v>202927597.68000001</v>
      </c>
      <c r="D10" s="165">
        <v>202875497.68000001</v>
      </c>
    </row>
    <row r="11" spans="1:4" x14ac:dyDescent="0.25">
      <c r="A11" s="58" t="s">
        <v>191</v>
      </c>
      <c r="B11" s="94">
        <f>B44</f>
        <v>-13666664</v>
      </c>
      <c r="C11" s="94">
        <f>C44</f>
        <v>-6833334</v>
      </c>
      <c r="D11" s="94">
        <f>D44</f>
        <v>-6833334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587864682.19000006</v>
      </c>
      <c r="C13" s="14">
        <f>C14+C15</f>
        <v>318549114.68000001</v>
      </c>
      <c r="D13" s="14">
        <f>D14+D15</f>
        <v>309927380.14999998</v>
      </c>
    </row>
    <row r="14" spans="1:4" x14ac:dyDescent="0.25">
      <c r="A14" s="58" t="s">
        <v>193</v>
      </c>
      <c r="B14" s="166">
        <v>295118765.44</v>
      </c>
      <c r="C14" s="166">
        <v>110609266.68000001</v>
      </c>
      <c r="D14" s="166">
        <v>106153613.89</v>
      </c>
    </row>
    <row r="15" spans="1:4" x14ac:dyDescent="0.25">
      <c r="A15" s="58" t="s">
        <v>194</v>
      </c>
      <c r="B15" s="166">
        <v>292745916.75</v>
      </c>
      <c r="C15" s="166">
        <v>207939848</v>
      </c>
      <c r="D15" s="166">
        <v>203773766.25999999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221704257.25999999</v>
      </c>
      <c r="D17" s="14">
        <f>D18+D19</f>
        <v>215210585.5</v>
      </c>
    </row>
    <row r="18" spans="1:4" x14ac:dyDescent="0.25">
      <c r="A18" s="58" t="s">
        <v>196</v>
      </c>
      <c r="B18" s="16">
        <v>0</v>
      </c>
      <c r="C18" s="321">
        <v>129523965.40000001</v>
      </c>
      <c r="D18" s="322">
        <v>123415018.77</v>
      </c>
    </row>
    <row r="19" spans="1:4" x14ac:dyDescent="0.25">
      <c r="A19" s="58" t="s">
        <v>197</v>
      </c>
      <c r="B19" s="16">
        <v>0</v>
      </c>
      <c r="C19" s="321">
        <v>92180291.859999999</v>
      </c>
      <c r="D19" s="322">
        <v>91795566.730000004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323">
        <f>B8-B13+B17</f>
        <v>0</v>
      </c>
      <c r="C21" s="323">
        <f>C8-C13+C17</f>
        <v>227996827.58999997</v>
      </c>
      <c r="D21" s="323">
        <f>D8-D13+D17</f>
        <v>222042249.5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13666664</v>
      </c>
      <c r="C23" s="14">
        <f>C21-C11</f>
        <v>234830161.58999997</v>
      </c>
      <c r="D23" s="14">
        <f>D21-D11</f>
        <v>228875583.5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13666664</v>
      </c>
      <c r="C25" s="14">
        <f>C23-C17</f>
        <v>13125904.329999983</v>
      </c>
      <c r="D25" s="14">
        <f>D23-D17</f>
        <v>13664998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353617.26</v>
      </c>
      <c r="C29" s="4">
        <f>C30+C31</f>
        <v>264252.53000000003</v>
      </c>
      <c r="D29" s="4">
        <f>D30+D31</f>
        <v>264252.53000000003</v>
      </c>
    </row>
    <row r="30" spans="1:4" x14ac:dyDescent="0.25">
      <c r="A30" s="58" t="s">
        <v>205</v>
      </c>
      <c r="B30" s="167">
        <v>353617.26</v>
      </c>
      <c r="C30" s="167">
        <v>264252.53000000003</v>
      </c>
      <c r="D30" s="167">
        <v>264252.53000000003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14020281.26</v>
      </c>
      <c r="C33" s="4">
        <f>C25+C29</f>
        <v>13390156.859999983</v>
      </c>
      <c r="D33" s="4">
        <f>D25+D29</f>
        <v>13929250.529999999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13666664</v>
      </c>
      <c r="C40" s="4">
        <f>C41+C42</f>
        <v>6833334</v>
      </c>
      <c r="D40" s="4">
        <f>D41+D42</f>
        <v>6833334</v>
      </c>
    </row>
    <row r="41" spans="1:4" x14ac:dyDescent="0.25">
      <c r="A41" s="58" t="s">
        <v>213</v>
      </c>
      <c r="B41" s="168">
        <v>13666664</v>
      </c>
      <c r="C41" s="168">
        <v>6833334</v>
      </c>
      <c r="D41" s="168">
        <v>6833334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-13666664</v>
      </c>
      <c r="C44" s="4">
        <f>C37-C40</f>
        <v>-6833334</v>
      </c>
      <c r="D44" s="4">
        <f>D37-D40</f>
        <v>-6833334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308785429.44</v>
      </c>
      <c r="C48" s="96">
        <f>C9</f>
        <v>128747421.33</v>
      </c>
      <c r="D48" s="96">
        <f>D9</f>
        <v>120716880.47</v>
      </c>
    </row>
    <row r="49" spans="1:4" x14ac:dyDescent="0.25">
      <c r="A49" s="21" t="s">
        <v>217</v>
      </c>
      <c r="B49" s="4">
        <f>B50-B51</f>
        <v>-13666664</v>
      </c>
      <c r="C49" s="4">
        <f>C50-C51</f>
        <v>-6833334</v>
      </c>
      <c r="D49" s="4">
        <f>D50-D51</f>
        <v>-6833334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169">
        <v>13666664</v>
      </c>
      <c r="C51" s="169">
        <v>6833334</v>
      </c>
      <c r="D51" s="169">
        <v>6833334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295118765.44</v>
      </c>
      <c r="C53" s="47">
        <f>C14</f>
        <v>110609266.68000001</v>
      </c>
      <c r="D53" s="47">
        <f>D14</f>
        <v>106153613.89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129523965.40000001</v>
      </c>
      <c r="D55" s="47">
        <f>D18</f>
        <v>123415018.77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140828786.05000001</v>
      </c>
      <c r="D57" s="4">
        <f>D48+D49-D53+D55</f>
        <v>131144951.34999999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13666664</v>
      </c>
      <c r="C59" s="4">
        <f>C57-C49</f>
        <v>147662120.05000001</v>
      </c>
      <c r="D59" s="4">
        <f>D57-D49</f>
        <v>137978285.34999999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292745916.75</v>
      </c>
      <c r="C63" s="98">
        <f>C10</f>
        <v>202927597.68000001</v>
      </c>
      <c r="D63" s="98">
        <f>D10</f>
        <v>202875497.68000001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292745916.75</v>
      </c>
      <c r="C68" s="94">
        <f>C15</f>
        <v>207939848</v>
      </c>
      <c r="D68" s="94">
        <f>D15</f>
        <v>203773766.25999999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92180291.859999999</v>
      </c>
      <c r="D70" s="94">
        <f>D19</f>
        <v>91795566.730000004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87168041.540000007</v>
      </c>
      <c r="D72" s="14">
        <f>D63+D64-D68+D70</f>
        <v>90897298.150000021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87168041.540000007</v>
      </c>
      <c r="D74" s="14">
        <f>D72-D64</f>
        <v>90897298.150000021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:D13 B29:D29 B37:D40 B48:D50 B63:D74 C8:D8 B16:D17 B20:D25 B18:B19 B31:D33 B42:D44 B52:D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81" t="s">
        <v>224</v>
      </c>
      <c r="B1" s="282"/>
      <c r="C1" s="282"/>
      <c r="D1" s="282"/>
      <c r="E1" s="282"/>
      <c r="F1" s="282"/>
      <c r="G1" s="283"/>
    </row>
    <row r="2" spans="1:7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285" t="s">
        <v>226</v>
      </c>
      <c r="B6" s="287" t="s">
        <v>227</v>
      </c>
      <c r="C6" s="287"/>
      <c r="D6" s="287"/>
      <c r="E6" s="287"/>
      <c r="F6" s="287"/>
      <c r="G6" s="287" t="s">
        <v>228</v>
      </c>
    </row>
    <row r="7" spans="1:7" ht="30" x14ac:dyDescent="0.25">
      <c r="A7" s="286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87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170">
        <v>50080201.43</v>
      </c>
      <c r="C9" s="170">
        <v>0</v>
      </c>
      <c r="D9" s="172">
        <v>50080201.43</v>
      </c>
      <c r="E9" s="171">
        <v>38301007.229999997</v>
      </c>
      <c r="F9" s="171">
        <v>38208484.590000004</v>
      </c>
      <c r="G9" s="47">
        <f>F9-B9</f>
        <v>-11871716.839999996</v>
      </c>
    </row>
    <row r="10" spans="1:7" x14ac:dyDescent="0.25">
      <c r="A10" s="58" t="s">
        <v>235</v>
      </c>
      <c r="B10" s="170">
        <v>0</v>
      </c>
      <c r="C10" s="170">
        <v>0</v>
      </c>
      <c r="D10" s="172">
        <v>0</v>
      </c>
      <c r="E10" s="171">
        <v>0</v>
      </c>
      <c r="F10" s="171">
        <v>0</v>
      </c>
      <c r="G10" s="47">
        <f>F10-B10</f>
        <v>0</v>
      </c>
    </row>
    <row r="11" spans="1:7" x14ac:dyDescent="0.25">
      <c r="A11" s="58" t="s">
        <v>236</v>
      </c>
      <c r="B11" s="170">
        <v>0</v>
      </c>
      <c r="C11" s="170">
        <v>218959.38</v>
      </c>
      <c r="D11" s="172">
        <v>218959.38</v>
      </c>
      <c r="E11" s="171">
        <v>712099.38</v>
      </c>
      <c r="F11" s="171">
        <v>712099.38</v>
      </c>
      <c r="G11" s="47">
        <f t="shared" ref="G11:G15" si="0">F11-B11</f>
        <v>712099.38</v>
      </c>
    </row>
    <row r="12" spans="1:7" x14ac:dyDescent="0.25">
      <c r="A12" s="58" t="s">
        <v>237</v>
      </c>
      <c r="B12" s="170">
        <v>36097026.920000002</v>
      </c>
      <c r="C12" s="170">
        <v>0</v>
      </c>
      <c r="D12" s="172">
        <v>36097026.920000002</v>
      </c>
      <c r="E12" s="171">
        <v>14332396.310000001</v>
      </c>
      <c r="F12" s="171">
        <v>6394378.0899999999</v>
      </c>
      <c r="G12" s="47">
        <f t="shared" si="0"/>
        <v>-29702648.830000002</v>
      </c>
    </row>
    <row r="13" spans="1:7" x14ac:dyDescent="0.25">
      <c r="A13" s="58" t="s">
        <v>238</v>
      </c>
      <c r="B13" s="170">
        <v>3788666.96</v>
      </c>
      <c r="C13" s="170">
        <v>0</v>
      </c>
      <c r="D13" s="172">
        <v>3788666.96</v>
      </c>
      <c r="E13" s="171">
        <v>1983624.09</v>
      </c>
      <c r="F13" s="171">
        <v>1983624.09</v>
      </c>
      <c r="G13" s="47">
        <f t="shared" si="0"/>
        <v>-1805042.8699999999</v>
      </c>
    </row>
    <row r="14" spans="1:7" x14ac:dyDescent="0.25">
      <c r="A14" s="58" t="s">
        <v>239</v>
      </c>
      <c r="B14" s="170">
        <v>4746870.32</v>
      </c>
      <c r="C14" s="170">
        <v>0</v>
      </c>
      <c r="D14" s="172">
        <v>4746870.32</v>
      </c>
      <c r="E14" s="171">
        <v>1072799.29</v>
      </c>
      <c r="F14" s="171">
        <v>1072799.29</v>
      </c>
      <c r="G14" s="47">
        <f t="shared" si="0"/>
        <v>-3674071.0300000003</v>
      </c>
    </row>
    <row r="15" spans="1:7" x14ac:dyDescent="0.25">
      <c r="A15" s="58" t="s">
        <v>240</v>
      </c>
      <c r="B15" s="170">
        <v>0</v>
      </c>
      <c r="C15" s="170">
        <v>0</v>
      </c>
      <c r="D15" s="172">
        <v>0</v>
      </c>
      <c r="E15" s="171">
        <v>0</v>
      </c>
      <c r="F15" s="171">
        <v>0</v>
      </c>
      <c r="G15" s="47">
        <f t="shared" si="0"/>
        <v>0</v>
      </c>
    </row>
    <row r="16" spans="1:7" x14ac:dyDescent="0.25">
      <c r="A16" s="92" t="s">
        <v>241</v>
      </c>
      <c r="B16" s="47">
        <f t="shared" ref="B16:G16" si="1">SUM(B17:B27)</f>
        <v>209691138.18000004</v>
      </c>
      <c r="C16" s="47">
        <f t="shared" si="1"/>
        <v>34188138.18</v>
      </c>
      <c r="D16" s="47">
        <f t="shared" si="1"/>
        <v>243879276.36000004</v>
      </c>
      <c r="E16" s="47">
        <f t="shared" si="1"/>
        <v>70929977.13000001</v>
      </c>
      <c r="F16" s="47">
        <f t="shared" si="1"/>
        <v>70929977.13000001</v>
      </c>
      <c r="G16" s="47">
        <f t="shared" si="1"/>
        <v>-138761161.05000001</v>
      </c>
    </row>
    <row r="17" spans="1:7" x14ac:dyDescent="0.25">
      <c r="A17" s="77" t="s">
        <v>242</v>
      </c>
      <c r="B17" s="173">
        <v>139464235.68000001</v>
      </c>
      <c r="C17" s="173">
        <v>34188138.18</v>
      </c>
      <c r="D17" s="175">
        <v>173652373.86000001</v>
      </c>
      <c r="E17" s="176">
        <v>45951636.969999999</v>
      </c>
      <c r="F17" s="176">
        <v>45951636.969999999</v>
      </c>
      <c r="G17" s="47">
        <f>F17-B17</f>
        <v>-93512598.710000008</v>
      </c>
    </row>
    <row r="18" spans="1:7" x14ac:dyDescent="0.25">
      <c r="A18" s="77" t="s">
        <v>243</v>
      </c>
      <c r="B18" s="173">
        <v>31622633.210000001</v>
      </c>
      <c r="C18" s="173">
        <v>0</v>
      </c>
      <c r="D18" s="175">
        <v>31622633.210000001</v>
      </c>
      <c r="E18" s="176">
        <v>12120656.74</v>
      </c>
      <c r="F18" s="176">
        <v>12120656.74</v>
      </c>
      <c r="G18" s="47">
        <f t="shared" ref="G18:G27" si="2">F18-B18</f>
        <v>-19501976.469999999</v>
      </c>
    </row>
    <row r="19" spans="1:7" x14ac:dyDescent="0.25">
      <c r="A19" s="77" t="s">
        <v>244</v>
      </c>
      <c r="B19" s="173">
        <v>11542202.27</v>
      </c>
      <c r="C19" s="173">
        <v>0</v>
      </c>
      <c r="D19" s="175">
        <v>11542202.27</v>
      </c>
      <c r="E19" s="176">
        <v>2672724.13</v>
      </c>
      <c r="F19" s="176">
        <v>2672724.13</v>
      </c>
      <c r="G19" s="47">
        <f t="shared" si="2"/>
        <v>-8869478.1400000006</v>
      </c>
    </row>
    <row r="20" spans="1:7" x14ac:dyDescent="0.25">
      <c r="A20" s="77" t="s">
        <v>245</v>
      </c>
      <c r="B20" s="174">
        <v>0</v>
      </c>
      <c r="C20" s="174">
        <v>0</v>
      </c>
      <c r="D20" s="175">
        <v>0</v>
      </c>
      <c r="E20" s="177">
        <v>0</v>
      </c>
      <c r="F20" s="177">
        <v>0</v>
      </c>
      <c r="G20" s="47">
        <f t="shared" si="2"/>
        <v>0</v>
      </c>
    </row>
    <row r="21" spans="1:7" x14ac:dyDescent="0.25">
      <c r="A21" s="77" t="s">
        <v>246</v>
      </c>
      <c r="B21" s="174">
        <v>0</v>
      </c>
      <c r="C21" s="174">
        <v>0</v>
      </c>
      <c r="D21" s="175">
        <v>0</v>
      </c>
      <c r="E21" s="177">
        <v>0</v>
      </c>
      <c r="F21" s="177">
        <v>0</v>
      </c>
      <c r="G21" s="47">
        <f t="shared" si="2"/>
        <v>0</v>
      </c>
    </row>
    <row r="22" spans="1:7" x14ac:dyDescent="0.25">
      <c r="A22" s="77" t="s">
        <v>247</v>
      </c>
      <c r="B22" s="173">
        <v>4855344.51</v>
      </c>
      <c r="C22" s="173">
        <v>0</v>
      </c>
      <c r="D22" s="175">
        <v>4855344.51</v>
      </c>
      <c r="E22" s="176">
        <v>1381049.09</v>
      </c>
      <c r="F22" s="176">
        <v>1381049.09</v>
      </c>
      <c r="G22" s="47">
        <f t="shared" si="2"/>
        <v>-3474295.42</v>
      </c>
    </row>
    <row r="23" spans="1:7" x14ac:dyDescent="0.25">
      <c r="A23" s="77" t="s">
        <v>248</v>
      </c>
      <c r="B23" s="174">
        <v>0</v>
      </c>
      <c r="C23" s="174">
        <v>0</v>
      </c>
      <c r="D23" s="175">
        <v>0</v>
      </c>
      <c r="E23" s="177">
        <v>0</v>
      </c>
      <c r="F23" s="177">
        <v>0</v>
      </c>
      <c r="G23" s="47">
        <f t="shared" si="2"/>
        <v>0</v>
      </c>
    </row>
    <row r="24" spans="1:7" x14ac:dyDescent="0.25">
      <c r="A24" s="77" t="s">
        <v>249</v>
      </c>
      <c r="B24" s="174">
        <v>0</v>
      </c>
      <c r="C24" s="174">
        <v>0</v>
      </c>
      <c r="D24" s="175">
        <v>0</v>
      </c>
      <c r="E24" s="177">
        <v>0</v>
      </c>
      <c r="F24" s="177">
        <v>0</v>
      </c>
      <c r="G24" s="47">
        <f t="shared" si="2"/>
        <v>0</v>
      </c>
    </row>
    <row r="25" spans="1:7" x14ac:dyDescent="0.25">
      <c r="A25" s="77" t="s">
        <v>250</v>
      </c>
      <c r="B25" s="173">
        <v>5969574.0800000001</v>
      </c>
      <c r="C25" s="173">
        <v>0</v>
      </c>
      <c r="D25" s="175">
        <v>5969574.0800000001</v>
      </c>
      <c r="E25" s="176">
        <v>1081606.2</v>
      </c>
      <c r="F25" s="176">
        <v>1081606.2</v>
      </c>
      <c r="G25" s="47">
        <f t="shared" si="2"/>
        <v>-4887967.88</v>
      </c>
    </row>
    <row r="26" spans="1:7" x14ac:dyDescent="0.25">
      <c r="A26" s="77" t="s">
        <v>251</v>
      </c>
      <c r="B26" s="173">
        <v>16237148.43</v>
      </c>
      <c r="C26" s="173">
        <v>0</v>
      </c>
      <c r="D26" s="175">
        <v>16237148.43</v>
      </c>
      <c r="E26" s="176">
        <v>7722304</v>
      </c>
      <c r="F26" s="176">
        <v>7722304</v>
      </c>
      <c r="G26" s="47">
        <f t="shared" si="2"/>
        <v>-8514844.4299999997</v>
      </c>
    </row>
    <row r="27" spans="1:7" x14ac:dyDescent="0.25">
      <c r="A27" s="77" t="s">
        <v>252</v>
      </c>
      <c r="B27" s="173">
        <v>0</v>
      </c>
      <c r="C27" s="173">
        <v>0</v>
      </c>
      <c r="D27" s="175">
        <v>0</v>
      </c>
      <c r="E27" s="176">
        <v>0</v>
      </c>
      <c r="F27" s="176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3851525.63</v>
      </c>
      <c r="C28" s="47">
        <f t="shared" si="3"/>
        <v>0</v>
      </c>
      <c r="D28" s="183">
        <v>3851525.63</v>
      </c>
      <c r="E28" s="47">
        <f t="shared" si="3"/>
        <v>1265838.79</v>
      </c>
      <c r="F28" s="47">
        <f t="shared" si="3"/>
        <v>1265838.79</v>
      </c>
      <c r="G28" s="47">
        <f t="shared" si="3"/>
        <v>-2585686.8400000003</v>
      </c>
    </row>
    <row r="29" spans="1:7" x14ac:dyDescent="0.25">
      <c r="A29" s="77" t="s">
        <v>254</v>
      </c>
      <c r="B29" s="178">
        <v>20000</v>
      </c>
      <c r="C29" s="47">
        <v>0</v>
      </c>
      <c r="D29" s="183">
        <v>20000</v>
      </c>
      <c r="E29" s="184">
        <v>2049.7800000000002</v>
      </c>
      <c r="F29" s="184">
        <v>2049.7800000000002</v>
      </c>
      <c r="G29" s="47">
        <f>F29-B29</f>
        <v>-17950.22</v>
      </c>
    </row>
    <row r="30" spans="1:7" x14ac:dyDescent="0.25">
      <c r="A30" s="77" t="s">
        <v>255</v>
      </c>
      <c r="B30" s="178">
        <v>431525.63</v>
      </c>
      <c r="C30" s="47">
        <v>0</v>
      </c>
      <c r="D30" s="183">
        <v>431525.63</v>
      </c>
      <c r="E30" s="184">
        <v>112888.8</v>
      </c>
      <c r="F30" s="184">
        <v>112888.8</v>
      </c>
      <c r="G30" s="47">
        <f t="shared" ref="G30:G34" si="4">F30-B30</f>
        <v>-318636.83</v>
      </c>
    </row>
    <row r="31" spans="1:7" x14ac:dyDescent="0.25">
      <c r="A31" s="77" t="s">
        <v>256</v>
      </c>
      <c r="B31" s="178">
        <v>2500000</v>
      </c>
      <c r="C31" s="47">
        <v>0</v>
      </c>
      <c r="D31" s="183">
        <v>2500000</v>
      </c>
      <c r="E31" s="184">
        <v>745440.92</v>
      </c>
      <c r="F31" s="184">
        <v>745440.92</v>
      </c>
      <c r="G31" s="47">
        <f t="shared" si="4"/>
        <v>-1754559.08</v>
      </c>
    </row>
    <row r="32" spans="1:7" x14ac:dyDescent="0.25">
      <c r="A32" s="77" t="s">
        <v>257</v>
      </c>
      <c r="B32" s="179">
        <v>0</v>
      </c>
      <c r="C32" s="47">
        <v>0</v>
      </c>
      <c r="D32" s="183">
        <v>0</v>
      </c>
      <c r="E32" s="185">
        <v>0</v>
      </c>
      <c r="F32" s="185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178">
        <v>900000</v>
      </c>
      <c r="C33" s="47">
        <v>0</v>
      </c>
      <c r="D33" s="183">
        <v>900000</v>
      </c>
      <c r="E33" s="184">
        <v>405459.29</v>
      </c>
      <c r="F33" s="184">
        <v>405459.29</v>
      </c>
      <c r="G33" s="47">
        <f t="shared" si="4"/>
        <v>-494540.71</v>
      </c>
    </row>
    <row r="34" spans="1:7" ht="14.45" customHeight="1" x14ac:dyDescent="0.25">
      <c r="A34" s="58" t="s">
        <v>259</v>
      </c>
      <c r="B34" s="180">
        <v>530000</v>
      </c>
      <c r="C34" s="181">
        <v>125026925.97</v>
      </c>
      <c r="D34" s="182">
        <v>125556925.97</v>
      </c>
      <c r="E34" s="181">
        <v>119428034.05</v>
      </c>
      <c r="F34" s="181">
        <v>119375934.05</v>
      </c>
      <c r="G34" s="47">
        <f t="shared" si="4"/>
        <v>118845934.05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308785429.44000006</v>
      </c>
      <c r="C41" s="4">
        <f t="shared" si="7"/>
        <v>159434023.53</v>
      </c>
      <c r="D41" s="4">
        <f t="shared" si="7"/>
        <v>468219452.97000003</v>
      </c>
      <c r="E41" s="4">
        <f t="shared" si="7"/>
        <v>248025776.27000001</v>
      </c>
      <c r="F41" s="4">
        <f t="shared" si="7"/>
        <v>239943135.41000003</v>
      </c>
      <c r="G41" s="4">
        <f t="shared" si="7"/>
        <v>-68842294.030000016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>SUM(B46:B53)</f>
        <v>292745916.75</v>
      </c>
      <c r="C45" s="47">
        <f t="shared" ref="C45:G45" si="8">SUM(C46:C53)</f>
        <v>6585335.2499999981</v>
      </c>
      <c r="D45" s="47">
        <f t="shared" si="8"/>
        <v>299331252</v>
      </c>
      <c r="E45" s="47">
        <f t="shared" si="8"/>
        <v>82368600</v>
      </c>
      <c r="F45" s="47">
        <f t="shared" si="8"/>
        <v>82368600</v>
      </c>
      <c r="G45" s="47">
        <f t="shared" si="8"/>
        <v>-210377316.75</v>
      </c>
    </row>
    <row r="46" spans="1:7" x14ac:dyDescent="0.25">
      <c r="A46" s="80" t="s">
        <v>269</v>
      </c>
      <c r="B46" s="187">
        <v>0</v>
      </c>
      <c r="C46" s="187">
        <v>0</v>
      </c>
      <c r="D46" s="187">
        <v>0</v>
      </c>
      <c r="E46" s="187">
        <v>0</v>
      </c>
      <c r="F46" s="187">
        <v>0</v>
      </c>
      <c r="G46" s="47">
        <f>F46-B46</f>
        <v>0</v>
      </c>
    </row>
    <row r="47" spans="1:7" x14ac:dyDescent="0.25">
      <c r="A47" s="80" t="s">
        <v>270</v>
      </c>
      <c r="B47" s="187">
        <v>0</v>
      </c>
      <c r="C47" s="187">
        <v>0</v>
      </c>
      <c r="D47" s="187">
        <v>0</v>
      </c>
      <c r="E47" s="187">
        <v>0</v>
      </c>
      <c r="F47" s="18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186">
        <v>162127695.40000001</v>
      </c>
      <c r="C48" s="186">
        <v>-11411933.4</v>
      </c>
      <c r="D48" s="187">
        <v>150715762</v>
      </c>
      <c r="E48" s="186">
        <v>45214728</v>
      </c>
      <c r="F48" s="186">
        <v>45214728</v>
      </c>
      <c r="G48" s="47">
        <f t="shared" si="9"/>
        <v>-116912967.40000001</v>
      </c>
    </row>
    <row r="49" spans="1:7" ht="30" x14ac:dyDescent="0.25">
      <c r="A49" s="80" t="s">
        <v>272</v>
      </c>
      <c r="B49" s="186">
        <v>130618221.34999999</v>
      </c>
      <c r="C49" s="186">
        <v>17997268.649999999</v>
      </c>
      <c r="D49" s="187">
        <v>148615490</v>
      </c>
      <c r="E49" s="186">
        <v>37153872</v>
      </c>
      <c r="F49" s="186">
        <v>37153872</v>
      </c>
      <c r="G49" s="47">
        <f t="shared" si="9"/>
        <v>-93464349.349999994</v>
      </c>
    </row>
    <row r="50" spans="1:7" x14ac:dyDescent="0.25">
      <c r="A50" s="80" t="s">
        <v>273</v>
      </c>
      <c r="B50" s="187">
        <v>0</v>
      </c>
      <c r="C50" s="187">
        <v>0</v>
      </c>
      <c r="D50" s="187">
        <v>0</v>
      </c>
      <c r="E50" s="187">
        <v>0</v>
      </c>
      <c r="F50" s="187">
        <v>0</v>
      </c>
      <c r="G50" s="47">
        <f t="shared" si="9"/>
        <v>0</v>
      </c>
    </row>
    <row r="51" spans="1:7" x14ac:dyDescent="0.25">
      <c r="A51" s="80" t="s">
        <v>274</v>
      </c>
      <c r="B51" s="187">
        <v>0</v>
      </c>
      <c r="C51" s="187">
        <v>0</v>
      </c>
      <c r="D51" s="187">
        <v>0</v>
      </c>
      <c r="E51" s="187">
        <v>0</v>
      </c>
      <c r="F51" s="187">
        <v>0</v>
      </c>
      <c r="G51" s="47">
        <f t="shared" si="9"/>
        <v>0</v>
      </c>
    </row>
    <row r="52" spans="1:7" ht="30" x14ac:dyDescent="0.25">
      <c r="A52" s="81" t="s">
        <v>275</v>
      </c>
      <c r="B52" s="187">
        <v>0</v>
      </c>
      <c r="C52" s="187">
        <v>0</v>
      </c>
      <c r="D52" s="187">
        <v>0</v>
      </c>
      <c r="E52" s="187">
        <v>0</v>
      </c>
      <c r="F52" s="187">
        <v>0</v>
      </c>
      <c r="G52" s="47">
        <f t="shared" si="9"/>
        <v>0</v>
      </c>
    </row>
    <row r="53" spans="1:7" x14ac:dyDescent="0.25">
      <c r="A53" s="77" t="s">
        <v>276</v>
      </c>
      <c r="B53" s="187">
        <v>0</v>
      </c>
      <c r="C53" s="187">
        <v>0</v>
      </c>
      <c r="D53" s="187">
        <v>0</v>
      </c>
      <c r="E53" s="187">
        <v>0</v>
      </c>
      <c r="F53" s="18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292745916.75</v>
      </c>
      <c r="C65" s="4">
        <f t="shared" si="14"/>
        <v>6585335.2499999981</v>
      </c>
      <c r="D65" s="4">
        <f t="shared" si="14"/>
        <v>299331252</v>
      </c>
      <c r="E65" s="4">
        <f t="shared" si="14"/>
        <v>82368600</v>
      </c>
      <c r="F65" s="4">
        <f t="shared" si="14"/>
        <v>82368600</v>
      </c>
      <c r="G65" s="4">
        <f t="shared" si="14"/>
        <v>-210377316.75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601531346.19000006</v>
      </c>
      <c r="C70" s="4">
        <f t="shared" si="16"/>
        <v>166019358.78</v>
      </c>
      <c r="D70" s="4">
        <f t="shared" si="16"/>
        <v>767550704.97000003</v>
      </c>
      <c r="E70" s="4">
        <f t="shared" si="16"/>
        <v>330394376.26999998</v>
      </c>
      <c r="F70" s="4">
        <f t="shared" si="16"/>
        <v>322311735.41000003</v>
      </c>
      <c r="G70" s="4">
        <f t="shared" si="16"/>
        <v>-279219610.78000003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16 B35:F44 B60:F75 G9:G15 G60:G76 G55:G58 G38:G53 C29:C33 B54:F58 C45:F45" unlockedFormula="1"/>
    <ignoredError sqref="B28:C28 B59:F59 E28:F28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B93" zoomScale="75" zoomScaleNormal="75" workbookViewId="0">
      <selection activeCell="D103" sqref="D10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90" t="s">
        <v>295</v>
      </c>
      <c r="B1" s="282"/>
      <c r="C1" s="282"/>
      <c r="D1" s="282"/>
      <c r="E1" s="282"/>
      <c r="F1" s="282"/>
      <c r="G1" s="283"/>
    </row>
    <row r="2" spans="1:7" x14ac:dyDescent="0.25">
      <c r="A2" s="125" t="str">
        <f>'Formato 1'!A2</f>
        <v>Municipio Dolores Hidalgo CIN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288" t="s">
        <v>4</v>
      </c>
      <c r="B7" s="288" t="s">
        <v>298</v>
      </c>
      <c r="C7" s="288"/>
      <c r="D7" s="288"/>
      <c r="E7" s="288"/>
      <c r="F7" s="288"/>
      <c r="G7" s="289" t="s">
        <v>299</v>
      </c>
    </row>
    <row r="8" spans="1:7" ht="30" x14ac:dyDescent="0.25">
      <c r="A8" s="288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88"/>
    </row>
    <row r="9" spans="1:7" x14ac:dyDescent="0.25">
      <c r="A9" s="27" t="s">
        <v>304</v>
      </c>
      <c r="B9" s="83">
        <f>SUM(B10,B18,B28,B38,B48,B58,B62,B71,B75)</f>
        <v>308785429.44</v>
      </c>
      <c r="C9" s="83">
        <f t="shared" ref="C9:G9" si="0">SUM(C10,C18,C28,C38,C48,C58,C62,C71,C75)</f>
        <v>82638479.25</v>
      </c>
      <c r="D9" s="83">
        <f t="shared" si="0"/>
        <v>391423908.68999994</v>
      </c>
      <c r="E9" s="83">
        <f t="shared" si="0"/>
        <v>117442600.67999999</v>
      </c>
      <c r="F9" s="83">
        <f t="shared" si="0"/>
        <v>112986947.88999999</v>
      </c>
      <c r="G9" s="83">
        <f t="shared" si="0"/>
        <v>273981308.00999999</v>
      </c>
    </row>
    <row r="10" spans="1:7" x14ac:dyDescent="0.25">
      <c r="A10" s="84" t="s">
        <v>305</v>
      </c>
      <c r="B10" s="83">
        <f>SUM(B11:B17)</f>
        <v>182482174.93000001</v>
      </c>
      <c r="C10" s="83">
        <f t="shared" ref="C10:G10" si="1">SUM(C11:C17)</f>
        <v>30892461.82</v>
      </c>
      <c r="D10" s="83">
        <f t="shared" si="1"/>
        <v>213374636.75</v>
      </c>
      <c r="E10" s="83">
        <f t="shared" si="1"/>
        <v>41349978.349999994</v>
      </c>
      <c r="F10" s="83">
        <f t="shared" si="1"/>
        <v>41351710.349999994</v>
      </c>
      <c r="G10" s="83">
        <f t="shared" si="1"/>
        <v>172024658.39999998</v>
      </c>
    </row>
    <row r="11" spans="1:7" x14ac:dyDescent="0.25">
      <c r="A11" s="85" t="s">
        <v>306</v>
      </c>
      <c r="B11" s="190">
        <v>109385605.63</v>
      </c>
      <c r="C11" s="190">
        <v>26761636.370000001</v>
      </c>
      <c r="D11" s="189">
        <v>136147242</v>
      </c>
      <c r="E11" s="190">
        <v>28859987</v>
      </c>
      <c r="F11" s="190">
        <v>28859987</v>
      </c>
      <c r="G11" s="75">
        <f>D11-E11</f>
        <v>107287255</v>
      </c>
    </row>
    <row r="12" spans="1:7" x14ac:dyDescent="0.25">
      <c r="A12" s="85" t="s">
        <v>307</v>
      </c>
      <c r="B12" s="190">
        <v>178974</v>
      </c>
      <c r="C12" s="190">
        <v>0</v>
      </c>
      <c r="D12" s="189">
        <v>178974</v>
      </c>
      <c r="E12" s="190">
        <v>40098</v>
      </c>
      <c r="F12" s="190">
        <v>40098</v>
      </c>
      <c r="G12" s="75">
        <f t="shared" ref="G12:G17" si="2">D12-E12</f>
        <v>138876</v>
      </c>
    </row>
    <row r="13" spans="1:7" x14ac:dyDescent="0.25">
      <c r="A13" s="85" t="s">
        <v>308</v>
      </c>
      <c r="B13" s="190">
        <v>24209320.690000001</v>
      </c>
      <c r="C13" s="190">
        <v>800000</v>
      </c>
      <c r="D13" s="189">
        <v>25009320.690000001</v>
      </c>
      <c r="E13" s="190">
        <v>1555810.74</v>
      </c>
      <c r="F13" s="190">
        <v>1555810.74</v>
      </c>
      <c r="G13" s="75">
        <f t="shared" si="2"/>
        <v>23453509.950000003</v>
      </c>
    </row>
    <row r="14" spans="1:7" x14ac:dyDescent="0.25">
      <c r="A14" s="85" t="s">
        <v>309</v>
      </c>
      <c r="B14" s="190">
        <v>9865000</v>
      </c>
      <c r="C14" s="190">
        <v>3330825.45</v>
      </c>
      <c r="D14" s="189">
        <v>13195825.449999999</v>
      </c>
      <c r="E14" s="190">
        <v>3215610.95</v>
      </c>
      <c r="F14" s="190">
        <v>3217342.95</v>
      </c>
      <c r="G14" s="75">
        <f t="shared" si="2"/>
        <v>9980214.5</v>
      </c>
    </row>
    <row r="15" spans="1:7" x14ac:dyDescent="0.25">
      <c r="A15" s="85" t="s">
        <v>310</v>
      </c>
      <c r="B15" s="190">
        <v>37593274.609999999</v>
      </c>
      <c r="C15" s="190">
        <v>0</v>
      </c>
      <c r="D15" s="189">
        <v>37593274.609999999</v>
      </c>
      <c r="E15" s="190">
        <v>7678471.6600000001</v>
      </c>
      <c r="F15" s="190">
        <v>7678471.6600000001</v>
      </c>
      <c r="G15" s="75">
        <f t="shared" si="2"/>
        <v>29914802.949999999</v>
      </c>
    </row>
    <row r="16" spans="1:7" x14ac:dyDescent="0.25">
      <c r="A16" s="85" t="s">
        <v>311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75">
        <f t="shared" si="2"/>
        <v>0</v>
      </c>
    </row>
    <row r="17" spans="1:7" x14ac:dyDescent="0.25">
      <c r="A17" s="85" t="s">
        <v>312</v>
      </c>
      <c r="B17" s="190">
        <v>1250000</v>
      </c>
      <c r="C17" s="190">
        <v>0</v>
      </c>
      <c r="D17" s="189">
        <v>1250000</v>
      </c>
      <c r="E17" s="190">
        <v>0</v>
      </c>
      <c r="F17" s="190">
        <v>0</v>
      </c>
      <c r="G17" s="75">
        <f t="shared" si="2"/>
        <v>1250000</v>
      </c>
    </row>
    <row r="18" spans="1:7" x14ac:dyDescent="0.25">
      <c r="A18" s="84" t="s">
        <v>313</v>
      </c>
      <c r="B18" s="83">
        <f t="shared" ref="B18:G18" si="3">SUM(B19:B27)</f>
        <v>4727900</v>
      </c>
      <c r="C18" s="83">
        <f t="shared" si="3"/>
        <v>646243.16</v>
      </c>
      <c r="D18" s="83">
        <f t="shared" si="3"/>
        <v>5374143.1600000001</v>
      </c>
      <c r="E18" s="83">
        <f t="shared" si="3"/>
        <v>1747960.5000000002</v>
      </c>
      <c r="F18" s="83">
        <f t="shared" si="3"/>
        <v>1747960.5000000002</v>
      </c>
      <c r="G18" s="83">
        <f t="shared" si="3"/>
        <v>3626182.66</v>
      </c>
    </row>
    <row r="19" spans="1:7" x14ac:dyDescent="0.25">
      <c r="A19" s="85" t="s">
        <v>314</v>
      </c>
      <c r="B19" s="192">
        <v>2094500</v>
      </c>
      <c r="C19" s="192">
        <v>647363.16</v>
      </c>
      <c r="D19" s="191">
        <v>2741863.16</v>
      </c>
      <c r="E19" s="192">
        <v>1177474.1200000001</v>
      </c>
      <c r="F19" s="192">
        <v>1177474.1200000001</v>
      </c>
      <c r="G19" s="75">
        <f>D19-E19</f>
        <v>1564389.04</v>
      </c>
    </row>
    <row r="20" spans="1:7" x14ac:dyDescent="0.25">
      <c r="A20" s="85" t="s">
        <v>315</v>
      </c>
      <c r="B20" s="192">
        <v>18000</v>
      </c>
      <c r="C20" s="192">
        <v>0</v>
      </c>
      <c r="D20" s="191">
        <v>18000</v>
      </c>
      <c r="E20" s="192">
        <v>0</v>
      </c>
      <c r="F20" s="192">
        <v>0</v>
      </c>
      <c r="G20" s="75">
        <f t="shared" ref="G20:G27" si="4">D20-E20</f>
        <v>18000</v>
      </c>
    </row>
    <row r="21" spans="1:7" x14ac:dyDescent="0.25">
      <c r="A21" s="85" t="s">
        <v>316</v>
      </c>
      <c r="B21" s="191">
        <v>0</v>
      </c>
      <c r="C21" s="191">
        <v>0</v>
      </c>
      <c r="D21" s="191">
        <v>0</v>
      </c>
      <c r="E21" s="191">
        <v>0</v>
      </c>
      <c r="F21" s="191">
        <v>0</v>
      </c>
      <c r="G21" s="75">
        <f t="shared" si="4"/>
        <v>0</v>
      </c>
    </row>
    <row r="22" spans="1:7" x14ac:dyDescent="0.25">
      <c r="A22" s="85" t="s">
        <v>317</v>
      </c>
      <c r="B22" s="192">
        <v>20000</v>
      </c>
      <c r="C22" s="192">
        <v>0</v>
      </c>
      <c r="D22" s="191">
        <v>20000</v>
      </c>
      <c r="E22" s="192">
        <v>2070</v>
      </c>
      <c r="F22" s="192">
        <v>2070</v>
      </c>
      <c r="G22" s="75">
        <f t="shared" si="4"/>
        <v>17930</v>
      </c>
    </row>
    <row r="23" spans="1:7" x14ac:dyDescent="0.25">
      <c r="A23" s="85" t="s">
        <v>318</v>
      </c>
      <c r="B23" s="191">
        <v>0</v>
      </c>
      <c r="C23" s="191">
        <v>0</v>
      </c>
      <c r="D23" s="191">
        <v>0</v>
      </c>
      <c r="E23" s="191">
        <v>0</v>
      </c>
      <c r="F23" s="191">
        <v>0</v>
      </c>
      <c r="G23" s="75">
        <f t="shared" si="4"/>
        <v>0</v>
      </c>
    </row>
    <row r="24" spans="1:7" x14ac:dyDescent="0.25">
      <c r="A24" s="85" t="s">
        <v>319</v>
      </c>
      <c r="B24" s="192">
        <v>1911500</v>
      </c>
      <c r="C24" s="192">
        <v>-30000</v>
      </c>
      <c r="D24" s="191">
        <v>1881500</v>
      </c>
      <c r="E24" s="192">
        <v>497703.29</v>
      </c>
      <c r="F24" s="192">
        <v>497703.29</v>
      </c>
      <c r="G24" s="75">
        <f t="shared" si="4"/>
        <v>1383796.71</v>
      </c>
    </row>
    <row r="25" spans="1:7" x14ac:dyDescent="0.25">
      <c r="A25" s="85" t="s">
        <v>320</v>
      </c>
      <c r="B25" s="192">
        <v>265400</v>
      </c>
      <c r="C25" s="192">
        <v>0</v>
      </c>
      <c r="D25" s="191">
        <v>265400</v>
      </c>
      <c r="E25" s="192">
        <v>0</v>
      </c>
      <c r="F25" s="192">
        <v>0</v>
      </c>
      <c r="G25" s="75">
        <f t="shared" si="4"/>
        <v>265400</v>
      </c>
    </row>
    <row r="26" spans="1:7" x14ac:dyDescent="0.25">
      <c r="A26" s="85" t="s">
        <v>321</v>
      </c>
      <c r="B26" s="191">
        <v>0</v>
      </c>
      <c r="C26" s="191">
        <v>0</v>
      </c>
      <c r="D26" s="191">
        <v>0</v>
      </c>
      <c r="E26" s="191">
        <v>0</v>
      </c>
      <c r="F26" s="191">
        <v>0</v>
      </c>
      <c r="G26" s="75">
        <f t="shared" si="4"/>
        <v>0</v>
      </c>
    </row>
    <row r="27" spans="1:7" x14ac:dyDescent="0.25">
      <c r="A27" s="85" t="s">
        <v>322</v>
      </c>
      <c r="B27" s="192">
        <v>418500</v>
      </c>
      <c r="C27" s="192">
        <v>28880</v>
      </c>
      <c r="D27" s="191">
        <v>447380</v>
      </c>
      <c r="E27" s="192">
        <v>70713.09</v>
      </c>
      <c r="F27" s="192">
        <v>70713.09</v>
      </c>
      <c r="G27" s="75">
        <f t="shared" si="4"/>
        <v>376666.91000000003</v>
      </c>
    </row>
    <row r="28" spans="1:7" x14ac:dyDescent="0.25">
      <c r="A28" s="84" t="s">
        <v>323</v>
      </c>
      <c r="B28" s="83">
        <f>SUM(B29:B37)</f>
        <v>54171529.899999999</v>
      </c>
      <c r="C28" s="83">
        <f t="shared" ref="B28:G28" si="5">SUM(C29:C37)</f>
        <v>6222051.7599999998</v>
      </c>
      <c r="D28" s="83">
        <f t="shared" si="5"/>
        <v>60393581.659999996</v>
      </c>
      <c r="E28" s="83">
        <f t="shared" si="5"/>
        <v>14527269.670000002</v>
      </c>
      <c r="F28" s="83">
        <f t="shared" si="5"/>
        <v>12853607.690000001</v>
      </c>
      <c r="G28" s="83">
        <f t="shared" si="5"/>
        <v>45866311.989999995</v>
      </c>
    </row>
    <row r="29" spans="1:7" x14ac:dyDescent="0.25">
      <c r="A29" s="85" t="s">
        <v>324</v>
      </c>
      <c r="B29" s="194">
        <v>18948476.640000001</v>
      </c>
      <c r="C29" s="194">
        <v>670000</v>
      </c>
      <c r="D29" s="193">
        <v>19618476.640000001</v>
      </c>
      <c r="E29" s="194">
        <v>3387460</v>
      </c>
      <c r="F29" s="194">
        <v>1684509.02</v>
      </c>
      <c r="G29" s="75">
        <f>D29-E29</f>
        <v>16231016.640000001</v>
      </c>
    </row>
    <row r="30" spans="1:7" x14ac:dyDescent="0.25">
      <c r="A30" s="85" t="s">
        <v>325</v>
      </c>
      <c r="B30" s="194">
        <v>2067766.71</v>
      </c>
      <c r="C30" s="194">
        <v>0</v>
      </c>
      <c r="D30" s="193">
        <v>2067766.71</v>
      </c>
      <c r="E30" s="194">
        <v>758537.32</v>
      </c>
      <c r="F30" s="194">
        <v>758537.32</v>
      </c>
      <c r="G30" s="75">
        <f t="shared" ref="G30:G37" si="6">D30-E30</f>
        <v>1309229.3900000001</v>
      </c>
    </row>
    <row r="31" spans="1:7" x14ac:dyDescent="0.25">
      <c r="A31" s="85" t="s">
        <v>326</v>
      </c>
      <c r="B31" s="194">
        <v>1716000</v>
      </c>
      <c r="C31" s="194">
        <v>634036.98</v>
      </c>
      <c r="D31" s="193">
        <v>2350036.98</v>
      </c>
      <c r="E31" s="194">
        <v>671103.81</v>
      </c>
      <c r="F31" s="194">
        <v>671103.81</v>
      </c>
      <c r="G31" s="75">
        <f t="shared" si="6"/>
        <v>1678933.17</v>
      </c>
    </row>
    <row r="32" spans="1:7" x14ac:dyDescent="0.25">
      <c r="A32" s="85" t="s">
        <v>327</v>
      </c>
      <c r="B32" s="194">
        <v>453800</v>
      </c>
      <c r="C32" s="194">
        <v>208360.89</v>
      </c>
      <c r="D32" s="193">
        <v>662160.89</v>
      </c>
      <c r="E32" s="194">
        <v>390388.19</v>
      </c>
      <c r="F32" s="194">
        <v>390388.19</v>
      </c>
      <c r="G32" s="75">
        <f t="shared" si="6"/>
        <v>271772.7</v>
      </c>
    </row>
    <row r="33" spans="1:7" ht="14.45" customHeight="1" x14ac:dyDescent="0.25">
      <c r="A33" s="85" t="s">
        <v>328</v>
      </c>
      <c r="B33" s="194">
        <v>932400</v>
      </c>
      <c r="C33" s="194">
        <v>-338100</v>
      </c>
      <c r="D33" s="193">
        <v>594300</v>
      </c>
      <c r="E33" s="194">
        <v>257446.84</v>
      </c>
      <c r="F33" s="194">
        <v>257446.84</v>
      </c>
      <c r="G33" s="75">
        <f t="shared" si="6"/>
        <v>336853.16000000003</v>
      </c>
    </row>
    <row r="34" spans="1:7" ht="14.45" customHeight="1" x14ac:dyDescent="0.25">
      <c r="A34" s="85" t="s">
        <v>329</v>
      </c>
      <c r="B34" s="194">
        <v>2000000</v>
      </c>
      <c r="C34" s="194">
        <v>1020337.72</v>
      </c>
      <c r="D34" s="193">
        <v>3020337.7199999997</v>
      </c>
      <c r="E34" s="194">
        <v>2299213.4</v>
      </c>
      <c r="F34" s="194">
        <v>2299213.4</v>
      </c>
      <c r="G34" s="75">
        <f t="shared" si="6"/>
        <v>721124.31999999983</v>
      </c>
    </row>
    <row r="35" spans="1:7" ht="14.45" customHeight="1" x14ac:dyDescent="0.25">
      <c r="A35" s="85" t="s">
        <v>330</v>
      </c>
      <c r="B35" s="194">
        <v>478000</v>
      </c>
      <c r="C35" s="194">
        <v>648096.19999999995</v>
      </c>
      <c r="D35" s="193">
        <v>1126096.2</v>
      </c>
      <c r="E35" s="194">
        <v>657421.82999999996</v>
      </c>
      <c r="F35" s="194">
        <v>657421.82999999996</v>
      </c>
      <c r="G35" s="75">
        <f t="shared" si="6"/>
        <v>468674.37</v>
      </c>
    </row>
    <row r="36" spans="1:7" ht="14.45" customHeight="1" x14ac:dyDescent="0.25">
      <c r="A36" s="85" t="s">
        <v>331</v>
      </c>
      <c r="B36" s="194">
        <v>21573000</v>
      </c>
      <c r="C36" s="194">
        <v>3379319.97</v>
      </c>
      <c r="D36" s="193">
        <v>24952319.969999999</v>
      </c>
      <c r="E36" s="194">
        <v>4367081.6399999997</v>
      </c>
      <c r="F36" s="194">
        <v>4367081.6399999997</v>
      </c>
      <c r="G36" s="75">
        <f t="shared" si="6"/>
        <v>20585238.329999998</v>
      </c>
    </row>
    <row r="37" spans="1:7" ht="14.45" customHeight="1" x14ac:dyDescent="0.25">
      <c r="A37" s="85" t="s">
        <v>332</v>
      </c>
      <c r="B37" s="194">
        <v>6002086.5499999998</v>
      </c>
      <c r="C37" s="194">
        <v>0</v>
      </c>
      <c r="D37" s="193">
        <v>6002086.5499999998</v>
      </c>
      <c r="E37" s="194">
        <v>1738616.64</v>
      </c>
      <c r="F37" s="194">
        <v>1767905.64</v>
      </c>
      <c r="G37" s="75">
        <f t="shared" si="6"/>
        <v>4263469.91</v>
      </c>
    </row>
    <row r="38" spans="1:7" x14ac:dyDescent="0.25">
      <c r="A38" s="84" t="s">
        <v>333</v>
      </c>
      <c r="B38" s="83">
        <f t="shared" ref="B38:G38" si="7">SUM(B39:B47)</f>
        <v>47812362.149999999</v>
      </c>
      <c r="C38" s="83">
        <f t="shared" si="7"/>
        <v>4419284</v>
      </c>
      <c r="D38" s="83">
        <f t="shared" si="7"/>
        <v>52231646.149999999</v>
      </c>
      <c r="E38" s="83">
        <f t="shared" si="7"/>
        <v>14216656.369999999</v>
      </c>
      <c r="F38" s="83">
        <f t="shared" si="7"/>
        <v>13760523.58</v>
      </c>
      <c r="G38" s="83">
        <f t="shared" si="7"/>
        <v>38014989.780000001</v>
      </c>
    </row>
    <row r="39" spans="1:7" x14ac:dyDescent="0.25">
      <c r="A39" s="85" t="s">
        <v>334</v>
      </c>
      <c r="B39" s="196">
        <v>13333196.07</v>
      </c>
      <c r="C39" s="196">
        <v>500000</v>
      </c>
      <c r="D39" s="195">
        <v>13833196.07</v>
      </c>
      <c r="E39" s="196">
        <v>3333299.01</v>
      </c>
      <c r="F39" s="196">
        <v>3333299.01</v>
      </c>
      <c r="G39" s="75">
        <f>D39-E39</f>
        <v>10499897.060000001</v>
      </c>
    </row>
    <row r="40" spans="1:7" x14ac:dyDescent="0.25">
      <c r="A40" s="85" t="s">
        <v>335</v>
      </c>
      <c r="B40" s="195">
        <v>0</v>
      </c>
      <c r="C40" s="195">
        <v>0</v>
      </c>
      <c r="D40" s="195">
        <v>0</v>
      </c>
      <c r="E40" s="195">
        <v>0</v>
      </c>
      <c r="F40" s="19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196">
        <v>0</v>
      </c>
      <c r="C41" s="196">
        <v>2219184</v>
      </c>
      <c r="D41" s="195">
        <v>2219184</v>
      </c>
      <c r="E41" s="196">
        <v>2219097.2799999998</v>
      </c>
      <c r="F41" s="196">
        <v>2219097.2799999998</v>
      </c>
      <c r="G41" s="75">
        <f t="shared" si="8"/>
        <v>86.720000000204891</v>
      </c>
    </row>
    <row r="42" spans="1:7" x14ac:dyDescent="0.25">
      <c r="A42" s="85" t="s">
        <v>337</v>
      </c>
      <c r="B42" s="196">
        <v>8985048</v>
      </c>
      <c r="C42" s="196">
        <v>1700100</v>
      </c>
      <c r="D42" s="195">
        <v>10685148</v>
      </c>
      <c r="E42" s="196">
        <v>3490978.93</v>
      </c>
      <c r="F42" s="196">
        <v>3034846.14</v>
      </c>
      <c r="G42" s="75">
        <f t="shared" si="8"/>
        <v>7194169.0700000003</v>
      </c>
    </row>
    <row r="43" spans="1:7" x14ac:dyDescent="0.25">
      <c r="A43" s="85" t="s">
        <v>338</v>
      </c>
      <c r="B43" s="196">
        <v>25494118.079999998</v>
      </c>
      <c r="C43" s="196">
        <v>0</v>
      </c>
      <c r="D43" s="195">
        <v>25494118.079999998</v>
      </c>
      <c r="E43" s="196">
        <v>5173281.1500000004</v>
      </c>
      <c r="F43" s="196">
        <v>5173281.1500000004</v>
      </c>
      <c r="G43" s="75">
        <f t="shared" si="8"/>
        <v>20320836.93</v>
      </c>
    </row>
    <row r="44" spans="1:7" x14ac:dyDescent="0.25">
      <c r="A44" s="85" t="s">
        <v>339</v>
      </c>
      <c r="B44" s="195">
        <v>0</v>
      </c>
      <c r="C44" s="195">
        <v>0</v>
      </c>
      <c r="D44" s="195">
        <v>0</v>
      </c>
      <c r="E44" s="195">
        <v>0</v>
      </c>
      <c r="F44" s="195">
        <v>0</v>
      </c>
      <c r="G44" s="75">
        <f t="shared" si="8"/>
        <v>0</v>
      </c>
    </row>
    <row r="45" spans="1:7" x14ac:dyDescent="0.25">
      <c r="A45" s="85" t="s">
        <v>340</v>
      </c>
      <c r="B45" s="195">
        <v>0</v>
      </c>
      <c r="C45" s="195">
        <v>0</v>
      </c>
      <c r="D45" s="195">
        <v>0</v>
      </c>
      <c r="E45" s="195">
        <v>0</v>
      </c>
      <c r="F45" s="195">
        <v>0</v>
      </c>
      <c r="G45" s="75">
        <f t="shared" si="8"/>
        <v>0</v>
      </c>
    </row>
    <row r="46" spans="1:7" x14ac:dyDescent="0.25">
      <c r="A46" s="85" t="s">
        <v>341</v>
      </c>
      <c r="B46" s="195">
        <v>0</v>
      </c>
      <c r="C46" s="195">
        <v>0</v>
      </c>
      <c r="D46" s="195">
        <v>0</v>
      </c>
      <c r="E46" s="195">
        <v>0</v>
      </c>
      <c r="F46" s="195">
        <v>0</v>
      </c>
      <c r="G46" s="75">
        <f t="shared" si="8"/>
        <v>0</v>
      </c>
    </row>
    <row r="47" spans="1:7" x14ac:dyDescent="0.25">
      <c r="A47" s="85" t="s">
        <v>342</v>
      </c>
      <c r="B47" s="195">
        <v>0</v>
      </c>
      <c r="C47" s="195">
        <v>0</v>
      </c>
      <c r="D47" s="195">
        <v>0</v>
      </c>
      <c r="E47" s="195">
        <v>0</v>
      </c>
      <c r="F47" s="19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1500000</v>
      </c>
      <c r="C48" s="83">
        <f t="shared" si="9"/>
        <v>-1360800</v>
      </c>
      <c r="D48" s="83">
        <f t="shared" si="9"/>
        <v>139200</v>
      </c>
      <c r="E48" s="83">
        <f t="shared" si="9"/>
        <v>56272.6</v>
      </c>
      <c r="F48" s="83">
        <f t="shared" si="9"/>
        <v>56272.6</v>
      </c>
      <c r="G48" s="83">
        <f t="shared" si="9"/>
        <v>82927.399999999994</v>
      </c>
    </row>
    <row r="49" spans="1:7" x14ac:dyDescent="0.25">
      <c r="A49" s="85" t="s">
        <v>344</v>
      </c>
      <c r="B49" s="198">
        <v>0</v>
      </c>
      <c r="C49" s="198">
        <v>100000</v>
      </c>
      <c r="D49" s="197">
        <v>100000</v>
      </c>
      <c r="E49" s="198">
        <v>17072.599999999999</v>
      </c>
      <c r="F49" s="198">
        <v>17072.599999999999</v>
      </c>
      <c r="G49" s="75">
        <f>D49-E49</f>
        <v>82927.399999999994</v>
      </c>
    </row>
    <row r="50" spans="1:7" x14ac:dyDescent="0.25">
      <c r="A50" s="85" t="s">
        <v>345</v>
      </c>
      <c r="B50" s="197">
        <v>0</v>
      </c>
      <c r="C50" s="197">
        <v>0</v>
      </c>
      <c r="D50" s="197">
        <v>0</v>
      </c>
      <c r="E50" s="197">
        <v>0</v>
      </c>
      <c r="F50" s="197">
        <v>0</v>
      </c>
      <c r="G50" s="75">
        <f t="shared" ref="G50:G57" si="10">D50-E50</f>
        <v>0</v>
      </c>
    </row>
    <row r="51" spans="1:7" x14ac:dyDescent="0.25">
      <c r="A51" s="85" t="s">
        <v>346</v>
      </c>
      <c r="B51" s="197">
        <v>0</v>
      </c>
      <c r="C51" s="197">
        <v>0</v>
      </c>
      <c r="D51" s="197">
        <v>0</v>
      </c>
      <c r="E51" s="197">
        <v>0</v>
      </c>
      <c r="F51" s="197">
        <v>0</v>
      </c>
      <c r="G51" s="75">
        <f t="shared" si="10"/>
        <v>0</v>
      </c>
    </row>
    <row r="52" spans="1:7" x14ac:dyDescent="0.25">
      <c r="A52" s="85" t="s">
        <v>347</v>
      </c>
      <c r="B52" s="198">
        <v>1500000</v>
      </c>
      <c r="C52" s="198">
        <v>-1500000</v>
      </c>
      <c r="D52" s="197">
        <v>0</v>
      </c>
      <c r="E52" s="198">
        <v>0</v>
      </c>
      <c r="F52" s="198">
        <v>0</v>
      </c>
      <c r="G52" s="75">
        <f t="shared" si="10"/>
        <v>0</v>
      </c>
    </row>
    <row r="53" spans="1:7" x14ac:dyDescent="0.25">
      <c r="A53" s="85" t="s">
        <v>348</v>
      </c>
      <c r="B53" s="197">
        <v>0</v>
      </c>
      <c r="C53" s="197">
        <v>0</v>
      </c>
      <c r="D53" s="197">
        <v>0</v>
      </c>
      <c r="E53" s="197">
        <v>0</v>
      </c>
      <c r="F53" s="197">
        <v>0</v>
      </c>
      <c r="G53" s="75">
        <f t="shared" si="10"/>
        <v>0</v>
      </c>
    </row>
    <row r="54" spans="1:7" x14ac:dyDescent="0.25">
      <c r="A54" s="85" t="s">
        <v>349</v>
      </c>
      <c r="B54" s="198">
        <v>0</v>
      </c>
      <c r="C54" s="198">
        <v>39200</v>
      </c>
      <c r="D54" s="197">
        <v>39200</v>
      </c>
      <c r="E54" s="198">
        <v>39200</v>
      </c>
      <c r="F54" s="198">
        <v>39200</v>
      </c>
      <c r="G54" s="75">
        <f t="shared" si="10"/>
        <v>0</v>
      </c>
    </row>
    <row r="55" spans="1:7" x14ac:dyDescent="0.25">
      <c r="A55" s="85" t="s">
        <v>350</v>
      </c>
      <c r="B55" s="197">
        <v>0</v>
      </c>
      <c r="C55" s="197">
        <v>0</v>
      </c>
      <c r="D55" s="197">
        <v>0</v>
      </c>
      <c r="E55" s="197">
        <v>0</v>
      </c>
      <c r="F55" s="197">
        <v>0</v>
      </c>
      <c r="G55" s="75">
        <f t="shared" si="10"/>
        <v>0</v>
      </c>
    </row>
    <row r="56" spans="1:7" x14ac:dyDescent="0.25">
      <c r="A56" s="85" t="s">
        <v>351</v>
      </c>
      <c r="B56" s="197">
        <v>0</v>
      </c>
      <c r="C56" s="197">
        <v>0</v>
      </c>
      <c r="D56" s="197">
        <v>0</v>
      </c>
      <c r="E56" s="197">
        <v>0</v>
      </c>
      <c r="F56" s="197">
        <v>0</v>
      </c>
      <c r="G56" s="75">
        <f t="shared" si="10"/>
        <v>0</v>
      </c>
    </row>
    <row r="57" spans="1:7" x14ac:dyDescent="0.25">
      <c r="A57" s="85" t="s">
        <v>352</v>
      </c>
      <c r="B57" s="197">
        <v>0</v>
      </c>
      <c r="C57" s="197">
        <v>0</v>
      </c>
      <c r="D57" s="197">
        <v>0</v>
      </c>
      <c r="E57" s="197">
        <v>0</v>
      </c>
      <c r="F57" s="197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17495876.66</v>
      </c>
      <c r="F58" s="83">
        <f t="shared" si="11"/>
        <v>15168286.640000001</v>
      </c>
      <c r="G58" s="83">
        <f t="shared" si="11"/>
        <v>-17495876.66</v>
      </c>
    </row>
    <row r="59" spans="1:7" x14ac:dyDescent="0.25">
      <c r="A59" s="85" t="s">
        <v>354</v>
      </c>
      <c r="B59" s="200">
        <v>0</v>
      </c>
      <c r="C59" s="200">
        <v>0</v>
      </c>
      <c r="D59" s="199">
        <v>0</v>
      </c>
      <c r="E59" s="200">
        <v>11630568.49</v>
      </c>
      <c r="F59" s="200">
        <v>9302978.4700000007</v>
      </c>
      <c r="G59" s="75">
        <f>D59-E59</f>
        <v>-11630568.49</v>
      </c>
    </row>
    <row r="60" spans="1:7" x14ac:dyDescent="0.25">
      <c r="A60" s="85" t="s">
        <v>355</v>
      </c>
      <c r="B60" s="200">
        <v>0</v>
      </c>
      <c r="C60" s="200">
        <v>0</v>
      </c>
      <c r="D60" s="199">
        <v>0</v>
      </c>
      <c r="E60" s="200">
        <v>5379631.8099999996</v>
      </c>
      <c r="F60" s="200">
        <v>5379631.8099999996</v>
      </c>
      <c r="G60" s="75">
        <f t="shared" ref="G60:G61" si="12">D60-E60</f>
        <v>-5379631.8099999996</v>
      </c>
    </row>
    <row r="61" spans="1:7" x14ac:dyDescent="0.25">
      <c r="A61" s="85" t="s">
        <v>356</v>
      </c>
      <c r="B61" s="200">
        <v>0</v>
      </c>
      <c r="C61" s="200">
        <v>0</v>
      </c>
      <c r="D61" s="199">
        <v>0</v>
      </c>
      <c r="E61" s="200">
        <v>485676.36</v>
      </c>
      <c r="F61" s="200">
        <v>485676.36</v>
      </c>
      <c r="G61" s="75">
        <f t="shared" si="12"/>
        <v>-485676.36</v>
      </c>
    </row>
    <row r="62" spans="1:7" x14ac:dyDescent="0.25">
      <c r="A62" s="84" t="s">
        <v>357</v>
      </c>
      <c r="B62" s="83">
        <f t="shared" ref="B62:G62" si="13">SUM(B63:B67,B69:B70)</f>
        <v>4071181.2</v>
      </c>
      <c r="C62" s="83">
        <f t="shared" si="13"/>
        <v>40868238.509999998</v>
      </c>
      <c r="D62" s="83">
        <f t="shared" si="13"/>
        <v>44939419.710000001</v>
      </c>
      <c r="E62" s="83">
        <f t="shared" si="13"/>
        <v>0</v>
      </c>
      <c r="F62" s="83">
        <f t="shared" si="13"/>
        <v>0</v>
      </c>
      <c r="G62" s="83">
        <f t="shared" si="13"/>
        <v>44939419.710000001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202">
        <v>4071181.2</v>
      </c>
      <c r="C70" s="202">
        <v>40868238.509999998</v>
      </c>
      <c r="D70" s="201">
        <v>44939419.710000001</v>
      </c>
      <c r="E70" s="75">
        <v>0</v>
      </c>
      <c r="F70" s="75">
        <v>0</v>
      </c>
      <c r="G70" s="75">
        <f t="shared" si="14"/>
        <v>44939419.710000001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951000</v>
      </c>
      <c r="D71" s="83">
        <f t="shared" si="15"/>
        <v>951000</v>
      </c>
      <c r="E71" s="83">
        <f t="shared" si="15"/>
        <v>20951000</v>
      </c>
      <c r="F71" s="83">
        <f t="shared" si="15"/>
        <v>20951000</v>
      </c>
      <c r="G71" s="83">
        <f t="shared" si="15"/>
        <v>-20000000</v>
      </c>
    </row>
    <row r="72" spans="1:7" x14ac:dyDescent="0.25">
      <c r="A72" s="85" t="s">
        <v>367</v>
      </c>
      <c r="B72" s="203">
        <v>0</v>
      </c>
      <c r="C72" s="203">
        <v>0</v>
      </c>
      <c r="D72" s="203">
        <v>0</v>
      </c>
      <c r="E72" s="203">
        <v>0</v>
      </c>
      <c r="F72" s="203">
        <v>0</v>
      </c>
      <c r="G72" s="75">
        <f>D72-E72</f>
        <v>0</v>
      </c>
    </row>
    <row r="73" spans="1:7" x14ac:dyDescent="0.25">
      <c r="A73" s="85" t="s">
        <v>368</v>
      </c>
      <c r="B73" s="203">
        <v>0</v>
      </c>
      <c r="C73" s="203">
        <v>0</v>
      </c>
      <c r="D73" s="203">
        <v>0</v>
      </c>
      <c r="E73" s="203">
        <v>0</v>
      </c>
      <c r="F73" s="203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204">
        <v>0</v>
      </c>
      <c r="C74" s="204">
        <v>951000</v>
      </c>
      <c r="D74" s="203">
        <v>951000</v>
      </c>
      <c r="E74" s="204">
        <v>20951000</v>
      </c>
      <c r="F74" s="204">
        <v>20951000</v>
      </c>
      <c r="G74" s="75">
        <f t="shared" si="16"/>
        <v>-20000000</v>
      </c>
    </row>
    <row r="75" spans="1:7" x14ac:dyDescent="0.25">
      <c r="A75" s="84" t="s">
        <v>370</v>
      </c>
      <c r="B75" s="83">
        <f t="shared" ref="B75:G75" si="17">SUM(B76:B82)</f>
        <v>14020281.26</v>
      </c>
      <c r="C75" s="83">
        <f t="shared" si="17"/>
        <v>0</v>
      </c>
      <c r="D75" s="83">
        <f t="shared" si="17"/>
        <v>14020281.26</v>
      </c>
      <c r="E75" s="83">
        <f t="shared" si="17"/>
        <v>7097586.5300000003</v>
      </c>
      <c r="F75" s="83">
        <f t="shared" si="17"/>
        <v>7097586.5300000003</v>
      </c>
      <c r="G75" s="83">
        <f t="shared" si="17"/>
        <v>6922694.7300000004</v>
      </c>
    </row>
    <row r="76" spans="1:7" x14ac:dyDescent="0.25">
      <c r="A76" s="85" t="s">
        <v>371</v>
      </c>
      <c r="B76" s="206">
        <v>13666664</v>
      </c>
      <c r="C76" s="206">
        <v>0</v>
      </c>
      <c r="D76" s="205">
        <v>13666664</v>
      </c>
      <c r="E76" s="206">
        <v>6833334</v>
      </c>
      <c r="F76" s="206">
        <v>6833334</v>
      </c>
      <c r="G76" s="75">
        <f>D76-E76</f>
        <v>6833330</v>
      </c>
    </row>
    <row r="77" spans="1:7" x14ac:dyDescent="0.25">
      <c r="A77" s="85" t="s">
        <v>372</v>
      </c>
      <c r="B77" s="206">
        <v>353617.26</v>
      </c>
      <c r="C77" s="206">
        <v>0</v>
      </c>
      <c r="D77" s="205">
        <v>353617.26</v>
      </c>
      <c r="E77" s="206">
        <v>264252.53000000003</v>
      </c>
      <c r="F77" s="206">
        <v>264252.53000000003</v>
      </c>
      <c r="G77" s="75">
        <f t="shared" ref="G77:G82" si="18">D77-E77</f>
        <v>89364.729999999981</v>
      </c>
    </row>
    <row r="78" spans="1:7" x14ac:dyDescent="0.25">
      <c r="A78" s="85" t="s">
        <v>373</v>
      </c>
      <c r="B78" s="205">
        <v>0</v>
      </c>
      <c r="C78" s="205">
        <v>0</v>
      </c>
      <c r="D78" s="205">
        <v>0</v>
      </c>
      <c r="E78" s="205">
        <v>0</v>
      </c>
      <c r="F78" s="205">
        <v>0</v>
      </c>
      <c r="G78" s="75">
        <f t="shared" si="18"/>
        <v>0</v>
      </c>
    </row>
    <row r="79" spans="1:7" x14ac:dyDescent="0.25">
      <c r="A79" s="85" t="s">
        <v>374</v>
      </c>
      <c r="B79" s="205">
        <v>0</v>
      </c>
      <c r="C79" s="205">
        <v>0</v>
      </c>
      <c r="D79" s="205">
        <v>0</v>
      </c>
      <c r="E79" s="205">
        <v>0</v>
      </c>
      <c r="F79" s="205">
        <v>0</v>
      </c>
      <c r="G79" s="75">
        <f t="shared" si="18"/>
        <v>0</v>
      </c>
    </row>
    <row r="80" spans="1:7" x14ac:dyDescent="0.25">
      <c r="A80" s="85" t="s">
        <v>375</v>
      </c>
      <c r="B80" s="205">
        <v>0</v>
      </c>
      <c r="C80" s="205">
        <v>0</v>
      </c>
      <c r="D80" s="205">
        <v>0</v>
      </c>
      <c r="E80" s="205">
        <v>0</v>
      </c>
      <c r="F80" s="205">
        <v>0</v>
      </c>
      <c r="G80" s="75">
        <f t="shared" si="18"/>
        <v>0</v>
      </c>
    </row>
    <row r="81" spans="1:7" x14ac:dyDescent="0.25">
      <c r="A81" s="85" t="s">
        <v>376</v>
      </c>
      <c r="B81" s="205">
        <v>0</v>
      </c>
      <c r="C81" s="205">
        <v>0</v>
      </c>
      <c r="D81" s="205">
        <v>0</v>
      </c>
      <c r="E81" s="205">
        <v>0</v>
      </c>
      <c r="F81" s="205">
        <v>0</v>
      </c>
      <c r="G81" s="75">
        <f t="shared" si="18"/>
        <v>0</v>
      </c>
    </row>
    <row r="82" spans="1:7" x14ac:dyDescent="0.25">
      <c r="A82" s="85" t="s">
        <v>377</v>
      </c>
      <c r="B82" s="205">
        <v>0</v>
      </c>
      <c r="C82" s="205">
        <v>0</v>
      </c>
      <c r="D82" s="205">
        <v>0</v>
      </c>
      <c r="E82" s="205">
        <v>0</v>
      </c>
      <c r="F82" s="20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292745916.75</v>
      </c>
      <c r="C84" s="83">
        <f t="shared" si="19"/>
        <v>253608773.78999999</v>
      </c>
      <c r="D84" s="83">
        <f t="shared" si="19"/>
        <v>546354690.53999996</v>
      </c>
      <c r="E84" s="83">
        <f t="shared" si="19"/>
        <v>207939848.00000003</v>
      </c>
      <c r="F84" s="83">
        <f t="shared" si="19"/>
        <v>203773766.26000002</v>
      </c>
      <c r="G84" s="83">
        <f t="shared" si="19"/>
        <v>338414842.54000002</v>
      </c>
    </row>
    <row r="85" spans="1:7" x14ac:dyDescent="0.25">
      <c r="A85" s="84" t="s">
        <v>305</v>
      </c>
      <c r="B85" s="83">
        <f t="shared" ref="B85:G85" si="20">SUM(B86:B92)</f>
        <v>32989636.370000001</v>
      </c>
      <c r="C85" s="83">
        <f t="shared" si="20"/>
        <v>-30092461.82</v>
      </c>
      <c r="D85" s="83">
        <f t="shared" si="20"/>
        <v>2897174.55</v>
      </c>
      <c r="E85" s="83">
        <f t="shared" si="20"/>
        <v>404174.55</v>
      </c>
      <c r="F85" s="83">
        <f t="shared" si="20"/>
        <v>404174.55</v>
      </c>
      <c r="G85" s="83">
        <f t="shared" si="20"/>
        <v>2493000</v>
      </c>
    </row>
    <row r="86" spans="1:7" x14ac:dyDescent="0.25">
      <c r="A86" s="85" t="s">
        <v>306</v>
      </c>
      <c r="B86" s="208">
        <v>26761636.370000001</v>
      </c>
      <c r="C86" s="208">
        <v>-26761636.370000001</v>
      </c>
      <c r="D86" s="207">
        <v>0</v>
      </c>
      <c r="E86" s="208">
        <v>0</v>
      </c>
      <c r="F86" s="208">
        <v>0</v>
      </c>
      <c r="G86" s="75">
        <f>D86-E86</f>
        <v>0</v>
      </c>
    </row>
    <row r="87" spans="1:7" x14ac:dyDescent="0.25">
      <c r="A87" s="85" t="s">
        <v>307</v>
      </c>
      <c r="B87" s="208">
        <v>0</v>
      </c>
      <c r="C87" s="208">
        <v>0</v>
      </c>
      <c r="D87" s="207">
        <v>0</v>
      </c>
      <c r="E87" s="208">
        <v>0</v>
      </c>
      <c r="F87" s="208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208">
        <v>0</v>
      </c>
      <c r="C88" s="208">
        <v>0</v>
      </c>
      <c r="D88" s="207">
        <v>0</v>
      </c>
      <c r="E88" s="208">
        <v>0</v>
      </c>
      <c r="F88" s="208">
        <v>0</v>
      </c>
      <c r="G88" s="75">
        <f t="shared" si="21"/>
        <v>0</v>
      </c>
    </row>
    <row r="89" spans="1:7" x14ac:dyDescent="0.25">
      <c r="A89" s="85" t="s">
        <v>309</v>
      </c>
      <c r="B89" s="208">
        <v>6228000</v>
      </c>
      <c r="C89" s="208">
        <v>-3330825.45</v>
      </c>
      <c r="D89" s="207">
        <v>2897174.55</v>
      </c>
      <c r="E89" s="208">
        <v>404174.55</v>
      </c>
      <c r="F89" s="208">
        <v>404174.55</v>
      </c>
      <c r="G89" s="75">
        <f t="shared" si="21"/>
        <v>2493000</v>
      </c>
    </row>
    <row r="90" spans="1:7" x14ac:dyDescent="0.25">
      <c r="A90" s="85" t="s">
        <v>310</v>
      </c>
      <c r="B90" s="208">
        <v>0</v>
      </c>
      <c r="C90" s="208">
        <v>0</v>
      </c>
      <c r="D90" s="207">
        <v>0</v>
      </c>
      <c r="E90" s="208">
        <v>0</v>
      </c>
      <c r="F90" s="208">
        <v>0</v>
      </c>
      <c r="G90" s="75">
        <f t="shared" si="21"/>
        <v>0</v>
      </c>
    </row>
    <row r="91" spans="1:7" x14ac:dyDescent="0.25">
      <c r="A91" s="85" t="s">
        <v>311</v>
      </c>
      <c r="B91" s="207">
        <v>0</v>
      </c>
      <c r="C91" s="207">
        <v>0</v>
      </c>
      <c r="D91" s="207">
        <v>0</v>
      </c>
      <c r="E91" s="207">
        <v>0</v>
      </c>
      <c r="F91" s="207">
        <v>0</v>
      </c>
      <c r="G91" s="75">
        <f t="shared" si="21"/>
        <v>0</v>
      </c>
    </row>
    <row r="92" spans="1:7" x14ac:dyDescent="0.25">
      <c r="A92" s="85" t="s">
        <v>312</v>
      </c>
      <c r="B92" s="207">
        <v>0</v>
      </c>
      <c r="C92" s="207">
        <v>0</v>
      </c>
      <c r="D92" s="207">
        <v>0</v>
      </c>
      <c r="E92" s="207">
        <v>0</v>
      </c>
      <c r="F92" s="207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39033000</v>
      </c>
      <c r="C93" s="83">
        <f t="shared" si="22"/>
        <v>1124027.1000000001</v>
      </c>
      <c r="D93" s="83">
        <f t="shared" si="22"/>
        <v>40157027.100000001</v>
      </c>
      <c r="E93" s="83">
        <f t="shared" si="22"/>
        <v>8441565.4700000007</v>
      </c>
      <c r="F93" s="83">
        <f t="shared" si="22"/>
        <v>8441565.4700000007</v>
      </c>
      <c r="G93" s="83">
        <f t="shared" si="22"/>
        <v>31715461.630000003</v>
      </c>
    </row>
    <row r="94" spans="1:7" x14ac:dyDescent="0.25">
      <c r="A94" s="85" t="s">
        <v>314</v>
      </c>
      <c r="B94" s="210">
        <v>130000</v>
      </c>
      <c r="C94" s="210">
        <v>0</v>
      </c>
      <c r="D94" s="209">
        <v>130000</v>
      </c>
      <c r="E94" s="210">
        <v>600</v>
      </c>
      <c r="F94" s="210">
        <v>600</v>
      </c>
      <c r="G94" s="75">
        <f>D94-E94</f>
        <v>129400</v>
      </c>
    </row>
    <row r="95" spans="1:7" x14ac:dyDescent="0.25">
      <c r="A95" s="85" t="s">
        <v>315</v>
      </c>
      <c r="B95" s="209">
        <v>0</v>
      </c>
      <c r="C95" s="209">
        <v>0</v>
      </c>
      <c r="D95" s="209">
        <v>0</v>
      </c>
      <c r="E95" s="209">
        <v>0</v>
      </c>
      <c r="F95" s="209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209">
        <v>0</v>
      </c>
      <c r="C96" s="209">
        <v>0</v>
      </c>
      <c r="D96" s="209">
        <v>0</v>
      </c>
      <c r="E96" s="209">
        <v>0</v>
      </c>
      <c r="F96" s="209">
        <v>0</v>
      </c>
      <c r="G96" s="75">
        <f t="shared" si="23"/>
        <v>0</v>
      </c>
    </row>
    <row r="97" spans="1:7" x14ac:dyDescent="0.25">
      <c r="A97" s="85" t="s">
        <v>317</v>
      </c>
      <c r="B97" s="210">
        <v>2681000</v>
      </c>
      <c r="C97" s="210">
        <v>0</v>
      </c>
      <c r="D97" s="209">
        <v>2681000</v>
      </c>
      <c r="E97" s="210">
        <v>139074.67000000001</v>
      </c>
      <c r="F97" s="210">
        <v>139074.67000000001</v>
      </c>
      <c r="G97" s="75">
        <f t="shared" si="23"/>
        <v>2541925.33</v>
      </c>
    </row>
    <row r="98" spans="1:7" x14ac:dyDescent="0.25">
      <c r="A98" s="87" t="s">
        <v>318</v>
      </c>
      <c r="B98" s="210">
        <v>348000</v>
      </c>
      <c r="C98" s="210">
        <v>0</v>
      </c>
      <c r="D98" s="209">
        <v>348000</v>
      </c>
      <c r="E98" s="210">
        <v>17900</v>
      </c>
      <c r="F98" s="210">
        <v>17900</v>
      </c>
      <c r="G98" s="75">
        <f t="shared" si="23"/>
        <v>330100</v>
      </c>
    </row>
    <row r="99" spans="1:7" x14ac:dyDescent="0.25">
      <c r="A99" s="85" t="s">
        <v>319</v>
      </c>
      <c r="B99" s="210">
        <v>24470000</v>
      </c>
      <c r="C99" s="210">
        <v>0</v>
      </c>
      <c r="D99" s="209">
        <v>24470000</v>
      </c>
      <c r="E99" s="210">
        <v>5399187.5499999998</v>
      </c>
      <c r="F99" s="210">
        <v>5399187.5499999998</v>
      </c>
      <c r="G99" s="75">
        <f t="shared" si="23"/>
        <v>19070812.449999999</v>
      </c>
    </row>
    <row r="100" spans="1:7" x14ac:dyDescent="0.25">
      <c r="A100" s="85" t="s">
        <v>320</v>
      </c>
      <c r="B100" s="210">
        <v>2174000</v>
      </c>
      <c r="C100" s="210">
        <v>998883</v>
      </c>
      <c r="D100" s="209">
        <v>3172883</v>
      </c>
      <c r="E100" s="210">
        <v>1291843.69</v>
      </c>
      <c r="F100" s="210">
        <v>1291843.69</v>
      </c>
      <c r="G100" s="75">
        <f t="shared" si="23"/>
        <v>1881039.31</v>
      </c>
    </row>
    <row r="101" spans="1:7" x14ac:dyDescent="0.25">
      <c r="A101" s="85" t="s">
        <v>321</v>
      </c>
      <c r="B101" s="210">
        <v>635000</v>
      </c>
      <c r="C101" s="210">
        <v>120144.1</v>
      </c>
      <c r="D101" s="209">
        <v>755144.1</v>
      </c>
      <c r="E101" s="210">
        <v>140946.82</v>
      </c>
      <c r="F101" s="210">
        <v>140946.82</v>
      </c>
      <c r="G101" s="75">
        <f t="shared" si="23"/>
        <v>614197.28</v>
      </c>
    </row>
    <row r="102" spans="1:7" x14ac:dyDescent="0.25">
      <c r="A102" s="85" t="s">
        <v>322</v>
      </c>
      <c r="B102" s="210">
        <v>8595000</v>
      </c>
      <c r="C102" s="210">
        <v>5000</v>
      </c>
      <c r="D102" s="209">
        <v>8600000</v>
      </c>
      <c r="E102" s="210">
        <v>1452012.74</v>
      </c>
      <c r="F102" s="210">
        <v>1452012.74</v>
      </c>
      <c r="G102" s="75">
        <f t="shared" si="23"/>
        <v>7147987.2599999998</v>
      </c>
    </row>
    <row r="103" spans="1:7" x14ac:dyDescent="0.25">
      <c r="A103" s="84" t="s">
        <v>323</v>
      </c>
      <c r="B103" s="83">
        <f t="shared" ref="B103:G103" si="24">SUM(B104:B112)</f>
        <v>34668098.359999999</v>
      </c>
      <c r="C103" s="83">
        <f t="shared" si="24"/>
        <v>57217237.959999993</v>
      </c>
      <c r="D103" s="324">
        <f t="shared" si="24"/>
        <v>91885336.319999993</v>
      </c>
      <c r="E103" s="83">
        <f t="shared" si="24"/>
        <v>67185458.640000001</v>
      </c>
      <c r="F103" s="83">
        <f t="shared" si="24"/>
        <v>67185458.640000001</v>
      </c>
      <c r="G103" s="83">
        <f t="shared" si="24"/>
        <v>24699877.679999996</v>
      </c>
    </row>
    <row r="104" spans="1:7" x14ac:dyDescent="0.25">
      <c r="A104" s="85" t="s">
        <v>324</v>
      </c>
      <c r="B104" s="212">
        <v>23085598.359999999</v>
      </c>
      <c r="C104" s="212">
        <v>0</v>
      </c>
      <c r="D104" s="211">
        <v>23085598.359999999</v>
      </c>
      <c r="E104" s="212">
        <v>7335255.5999999996</v>
      </c>
      <c r="F104" s="212">
        <v>7335255.5999999996</v>
      </c>
      <c r="G104" s="75">
        <f>D104-E104</f>
        <v>15750342.76</v>
      </c>
    </row>
    <row r="105" spans="1:7" x14ac:dyDescent="0.25">
      <c r="A105" s="85" t="s">
        <v>325</v>
      </c>
      <c r="B105" s="212">
        <v>350000</v>
      </c>
      <c r="C105" s="212">
        <v>0</v>
      </c>
      <c r="D105" s="211">
        <v>350000</v>
      </c>
      <c r="E105" s="212">
        <v>0</v>
      </c>
      <c r="F105" s="212">
        <v>0</v>
      </c>
      <c r="G105" s="75">
        <f t="shared" ref="G105:G112" si="25">D105-E105</f>
        <v>350000</v>
      </c>
    </row>
    <row r="106" spans="1:7" x14ac:dyDescent="0.25">
      <c r="A106" s="85" t="s">
        <v>326</v>
      </c>
      <c r="B106" s="212">
        <v>550000</v>
      </c>
      <c r="C106" s="212">
        <v>0</v>
      </c>
      <c r="D106" s="211">
        <v>550000</v>
      </c>
      <c r="E106" s="212">
        <v>298800</v>
      </c>
      <c r="F106" s="212">
        <v>298800</v>
      </c>
      <c r="G106" s="75">
        <f t="shared" si="25"/>
        <v>251200</v>
      </c>
    </row>
    <row r="107" spans="1:7" x14ac:dyDescent="0.25">
      <c r="A107" s="85" t="s">
        <v>327</v>
      </c>
      <c r="B107" s="212">
        <v>2153500</v>
      </c>
      <c r="C107" s="212">
        <v>234.4</v>
      </c>
      <c r="D107" s="211">
        <v>2153734.4</v>
      </c>
      <c r="E107" s="212">
        <v>46187.03</v>
      </c>
      <c r="F107" s="212">
        <v>46187.03</v>
      </c>
      <c r="G107" s="75">
        <f t="shared" si="25"/>
        <v>2107547.37</v>
      </c>
    </row>
    <row r="108" spans="1:7" x14ac:dyDescent="0.25">
      <c r="A108" s="85" t="s">
        <v>328</v>
      </c>
      <c r="B108" s="212">
        <v>8037000</v>
      </c>
      <c r="C108" s="212">
        <v>523920</v>
      </c>
      <c r="D108" s="211">
        <v>8560920</v>
      </c>
      <c r="E108" s="212">
        <v>1244571.6299999999</v>
      </c>
      <c r="F108" s="212">
        <v>1244571.6299999999</v>
      </c>
      <c r="G108" s="75">
        <f t="shared" si="25"/>
        <v>7316348.3700000001</v>
      </c>
    </row>
    <row r="109" spans="1:7" x14ac:dyDescent="0.25">
      <c r="A109" s="85" t="s">
        <v>329</v>
      </c>
      <c r="B109" s="211">
        <v>0</v>
      </c>
      <c r="C109" s="211">
        <v>0</v>
      </c>
      <c r="D109" s="211">
        <v>0</v>
      </c>
      <c r="E109" s="211">
        <v>0</v>
      </c>
      <c r="F109" s="211">
        <v>0</v>
      </c>
      <c r="G109" s="75">
        <f t="shared" si="25"/>
        <v>0</v>
      </c>
    </row>
    <row r="110" spans="1:7" x14ac:dyDescent="0.25">
      <c r="A110" s="85" t="s">
        <v>330</v>
      </c>
      <c r="B110" s="212">
        <v>7000</v>
      </c>
      <c r="C110" s="212">
        <v>0</v>
      </c>
      <c r="D110" s="211">
        <v>7000</v>
      </c>
      <c r="E110" s="212">
        <v>0</v>
      </c>
      <c r="F110" s="212">
        <v>0</v>
      </c>
      <c r="G110" s="75">
        <f t="shared" si="25"/>
        <v>7000</v>
      </c>
    </row>
    <row r="111" spans="1:7" x14ac:dyDescent="0.25">
      <c r="A111" s="85" t="s">
        <v>331</v>
      </c>
      <c r="B111" s="212">
        <v>166000</v>
      </c>
      <c r="C111" s="212">
        <v>26680000</v>
      </c>
      <c r="D111" s="211">
        <v>26846000</v>
      </c>
      <c r="E111" s="212">
        <v>235349.5</v>
      </c>
      <c r="F111" s="212">
        <v>235349.5</v>
      </c>
      <c r="G111" s="75">
        <f t="shared" si="25"/>
        <v>26610650.5</v>
      </c>
    </row>
    <row r="112" spans="1:7" x14ac:dyDescent="0.25">
      <c r="A112" s="85" t="s">
        <v>332</v>
      </c>
      <c r="B112" s="212">
        <v>319000</v>
      </c>
      <c r="C112" s="212">
        <v>30013083.559999999</v>
      </c>
      <c r="D112" s="211">
        <v>30332083.559999999</v>
      </c>
      <c r="E112" s="212">
        <v>58025294.880000003</v>
      </c>
      <c r="F112" s="212">
        <v>58025294.880000003</v>
      </c>
      <c r="G112" s="75">
        <f t="shared" si="25"/>
        <v>-27693211.320000004</v>
      </c>
    </row>
    <row r="113" spans="1:7" x14ac:dyDescent="0.25">
      <c r="A113" s="84" t="s">
        <v>333</v>
      </c>
      <c r="B113" s="83">
        <f t="shared" ref="B113:G113" si="26">SUM(B114:B122)</f>
        <v>16967978.620000001</v>
      </c>
      <c r="C113" s="83">
        <f t="shared" si="26"/>
        <v>1185000</v>
      </c>
      <c r="D113" s="83">
        <f t="shared" si="26"/>
        <v>18152978.620000001</v>
      </c>
      <c r="E113" s="83">
        <f t="shared" si="26"/>
        <v>5413805.4299999997</v>
      </c>
      <c r="F113" s="83">
        <f t="shared" si="26"/>
        <v>5413805.4299999997</v>
      </c>
      <c r="G113" s="83">
        <f t="shared" si="26"/>
        <v>12739173.190000001</v>
      </c>
    </row>
    <row r="114" spans="1:7" x14ac:dyDescent="0.25">
      <c r="A114" s="85" t="s">
        <v>334</v>
      </c>
      <c r="B114" s="215">
        <v>16967978.620000001</v>
      </c>
      <c r="C114" s="215">
        <v>0</v>
      </c>
      <c r="D114" s="214">
        <v>16967978.620000001</v>
      </c>
      <c r="E114" s="215">
        <v>4241995</v>
      </c>
      <c r="F114" s="215">
        <v>4241995</v>
      </c>
      <c r="G114" s="75">
        <f>D114-E114</f>
        <v>12725983.620000001</v>
      </c>
    </row>
    <row r="115" spans="1:7" x14ac:dyDescent="0.25">
      <c r="A115" s="85" t="s">
        <v>335</v>
      </c>
      <c r="B115" s="214">
        <v>0</v>
      </c>
      <c r="C115" s="214">
        <v>0</v>
      </c>
      <c r="D115" s="214">
        <v>0</v>
      </c>
      <c r="E115" s="214">
        <v>0</v>
      </c>
      <c r="F115" s="214">
        <v>0</v>
      </c>
      <c r="G115" s="75">
        <f t="shared" ref="G115:G122" si="27">D115-E115</f>
        <v>0</v>
      </c>
    </row>
    <row r="116" spans="1:7" x14ac:dyDescent="0.25">
      <c r="A116" s="85" t="s">
        <v>336</v>
      </c>
      <c r="B116" s="215">
        <v>0</v>
      </c>
      <c r="C116" s="215">
        <v>1185000</v>
      </c>
      <c r="D116" s="214">
        <v>1185000</v>
      </c>
      <c r="E116" s="215">
        <v>1171810.43</v>
      </c>
      <c r="F116" s="215">
        <v>1171810.43</v>
      </c>
      <c r="G116" s="75">
        <f t="shared" si="27"/>
        <v>13189.570000000065</v>
      </c>
    </row>
    <row r="117" spans="1:7" x14ac:dyDescent="0.25">
      <c r="A117" s="85" t="s">
        <v>337</v>
      </c>
      <c r="B117" s="214">
        <v>0</v>
      </c>
      <c r="C117" s="214">
        <v>0</v>
      </c>
      <c r="D117" s="214">
        <v>0</v>
      </c>
      <c r="E117" s="214">
        <v>0</v>
      </c>
      <c r="F117" s="214">
        <v>0</v>
      </c>
      <c r="G117" s="75">
        <f t="shared" si="27"/>
        <v>0</v>
      </c>
    </row>
    <row r="118" spans="1:7" x14ac:dyDescent="0.25">
      <c r="A118" s="85" t="s">
        <v>338</v>
      </c>
      <c r="B118" s="215">
        <v>0</v>
      </c>
      <c r="C118" s="215">
        <v>0</v>
      </c>
      <c r="D118" s="214">
        <v>0</v>
      </c>
      <c r="E118" s="215">
        <v>0</v>
      </c>
      <c r="F118" s="215">
        <v>0</v>
      </c>
      <c r="G118" s="75">
        <f t="shared" si="27"/>
        <v>0</v>
      </c>
    </row>
    <row r="119" spans="1:7" x14ac:dyDescent="0.25">
      <c r="A119" s="85" t="s">
        <v>339</v>
      </c>
      <c r="B119" s="214">
        <v>0</v>
      </c>
      <c r="C119" s="214">
        <v>0</v>
      </c>
      <c r="D119" s="214">
        <v>0</v>
      </c>
      <c r="E119" s="214">
        <v>0</v>
      </c>
      <c r="F119" s="214">
        <v>0</v>
      </c>
      <c r="G119" s="75">
        <f t="shared" si="27"/>
        <v>0</v>
      </c>
    </row>
    <row r="120" spans="1:7" x14ac:dyDescent="0.25">
      <c r="A120" s="85" t="s">
        <v>340</v>
      </c>
      <c r="B120" s="214">
        <v>0</v>
      </c>
      <c r="C120" s="214">
        <v>0</v>
      </c>
      <c r="D120" s="214">
        <v>0</v>
      </c>
      <c r="E120" s="214">
        <v>0</v>
      </c>
      <c r="F120" s="214">
        <v>0</v>
      </c>
      <c r="G120" s="75">
        <f t="shared" si="27"/>
        <v>0</v>
      </c>
    </row>
    <row r="121" spans="1:7" x14ac:dyDescent="0.25">
      <c r="A121" s="85" t="s">
        <v>341</v>
      </c>
      <c r="B121" s="214">
        <v>0</v>
      </c>
      <c r="C121" s="214">
        <v>0</v>
      </c>
      <c r="D121" s="214">
        <v>0</v>
      </c>
      <c r="E121" s="214">
        <v>0</v>
      </c>
      <c r="F121" s="214">
        <v>0</v>
      </c>
      <c r="G121" s="75">
        <f t="shared" si="27"/>
        <v>0</v>
      </c>
    </row>
    <row r="122" spans="1:7" x14ac:dyDescent="0.25">
      <c r="A122" s="85" t="s">
        <v>342</v>
      </c>
      <c r="B122" s="214">
        <v>0</v>
      </c>
      <c r="C122" s="214">
        <v>0</v>
      </c>
      <c r="D122" s="214">
        <v>0</v>
      </c>
      <c r="E122" s="214">
        <v>0</v>
      </c>
      <c r="F122" s="214">
        <v>0</v>
      </c>
      <c r="G122" s="75">
        <f t="shared" si="27"/>
        <v>0</v>
      </c>
    </row>
    <row r="123" spans="1:7" x14ac:dyDescent="0.25">
      <c r="A123" s="84" t="s">
        <v>343</v>
      </c>
      <c r="B123" s="83">
        <f t="shared" ref="B123:G123" si="28">SUM(B124:B132)</f>
        <v>8000</v>
      </c>
      <c r="C123" s="83">
        <f t="shared" si="28"/>
        <v>9677350</v>
      </c>
      <c r="D123" s="83">
        <f t="shared" si="28"/>
        <v>9685350</v>
      </c>
      <c r="E123" s="83">
        <f t="shared" si="28"/>
        <v>8095350</v>
      </c>
      <c r="F123" s="83">
        <f t="shared" si="28"/>
        <v>8095350</v>
      </c>
      <c r="G123" s="83">
        <f t="shared" si="28"/>
        <v>1590000</v>
      </c>
    </row>
    <row r="124" spans="1:7" x14ac:dyDescent="0.25">
      <c r="A124" s="85" t="s">
        <v>344</v>
      </c>
      <c r="B124" s="217">
        <v>0</v>
      </c>
      <c r="C124" s="217">
        <v>638850</v>
      </c>
      <c r="D124" s="216">
        <v>638850</v>
      </c>
      <c r="E124" s="217">
        <v>638850</v>
      </c>
      <c r="F124" s="217">
        <v>638850</v>
      </c>
      <c r="G124" s="75">
        <f>D124-E124</f>
        <v>0</v>
      </c>
    </row>
    <row r="125" spans="1:7" x14ac:dyDescent="0.25">
      <c r="A125" s="85" t="s">
        <v>345</v>
      </c>
      <c r="B125" s="216">
        <v>0</v>
      </c>
      <c r="C125" s="216">
        <v>0</v>
      </c>
      <c r="D125" s="216">
        <v>0</v>
      </c>
      <c r="E125" s="216">
        <v>0</v>
      </c>
      <c r="F125" s="216">
        <v>0</v>
      </c>
      <c r="G125" s="75">
        <f t="shared" ref="G125:G132" si="29">D125-E125</f>
        <v>0</v>
      </c>
    </row>
    <row r="126" spans="1:7" x14ac:dyDescent="0.25">
      <c r="A126" s="85" t="s">
        <v>346</v>
      </c>
      <c r="B126" s="216">
        <v>0</v>
      </c>
      <c r="C126" s="216">
        <v>0</v>
      </c>
      <c r="D126" s="216">
        <v>0</v>
      </c>
      <c r="E126" s="216">
        <v>0</v>
      </c>
      <c r="F126" s="216">
        <v>0</v>
      </c>
      <c r="G126" s="75">
        <f t="shared" si="29"/>
        <v>0</v>
      </c>
    </row>
    <row r="127" spans="1:7" x14ac:dyDescent="0.25">
      <c r="A127" s="85" t="s">
        <v>347</v>
      </c>
      <c r="B127" s="217">
        <v>0</v>
      </c>
      <c r="C127" s="217">
        <v>9038500</v>
      </c>
      <c r="D127" s="216">
        <v>9038500</v>
      </c>
      <c r="E127" s="217">
        <v>7456500</v>
      </c>
      <c r="F127" s="217">
        <v>7456500</v>
      </c>
      <c r="G127" s="75">
        <f t="shared" si="29"/>
        <v>1582000</v>
      </c>
    </row>
    <row r="128" spans="1:7" x14ac:dyDescent="0.25">
      <c r="A128" s="85" t="s">
        <v>348</v>
      </c>
      <c r="B128" s="216">
        <v>0</v>
      </c>
      <c r="C128" s="216">
        <v>0</v>
      </c>
      <c r="D128" s="216">
        <v>0</v>
      </c>
      <c r="E128" s="216">
        <v>0</v>
      </c>
      <c r="F128" s="216">
        <v>0</v>
      </c>
      <c r="G128" s="75">
        <f t="shared" si="29"/>
        <v>0</v>
      </c>
    </row>
    <row r="129" spans="1:7" x14ac:dyDescent="0.25">
      <c r="A129" s="85" t="s">
        <v>349</v>
      </c>
      <c r="B129" s="217">
        <v>8000</v>
      </c>
      <c r="C129" s="217">
        <v>0</v>
      </c>
      <c r="D129" s="216">
        <v>8000</v>
      </c>
      <c r="E129" s="217">
        <v>0</v>
      </c>
      <c r="F129" s="217">
        <v>0</v>
      </c>
      <c r="G129" s="75">
        <f t="shared" si="29"/>
        <v>8000</v>
      </c>
    </row>
    <row r="130" spans="1:7" x14ac:dyDescent="0.25">
      <c r="A130" s="85" t="s">
        <v>350</v>
      </c>
      <c r="B130" s="216">
        <v>0</v>
      </c>
      <c r="C130" s="216">
        <v>0</v>
      </c>
      <c r="D130" s="216">
        <v>0</v>
      </c>
      <c r="E130" s="216">
        <v>0</v>
      </c>
      <c r="F130" s="216">
        <v>0</v>
      </c>
      <c r="G130" s="75">
        <f t="shared" si="29"/>
        <v>0</v>
      </c>
    </row>
    <row r="131" spans="1:7" x14ac:dyDescent="0.25">
      <c r="A131" s="85" t="s">
        <v>351</v>
      </c>
      <c r="B131" s="216">
        <v>0</v>
      </c>
      <c r="C131" s="216">
        <v>0</v>
      </c>
      <c r="D131" s="216">
        <v>0</v>
      </c>
      <c r="E131" s="216">
        <v>0</v>
      </c>
      <c r="F131" s="216">
        <v>0</v>
      </c>
      <c r="G131" s="75">
        <f t="shared" si="29"/>
        <v>0</v>
      </c>
    </row>
    <row r="132" spans="1:7" x14ac:dyDescent="0.25">
      <c r="A132" s="85" t="s">
        <v>352</v>
      </c>
      <c r="B132" s="216">
        <v>0</v>
      </c>
      <c r="C132" s="216">
        <v>0</v>
      </c>
      <c r="D132" s="216">
        <v>0</v>
      </c>
      <c r="E132" s="216">
        <v>0</v>
      </c>
      <c r="F132" s="216">
        <v>0</v>
      </c>
      <c r="G132" s="75">
        <f t="shared" si="29"/>
        <v>0</v>
      </c>
    </row>
    <row r="133" spans="1:7" x14ac:dyDescent="0.25">
      <c r="A133" s="84" t="s">
        <v>353</v>
      </c>
      <c r="B133" s="83">
        <f t="shared" ref="B133:G133" si="30">SUM(B134:B136)</f>
        <v>162127695.40000001</v>
      </c>
      <c r="C133" s="83">
        <f t="shared" si="30"/>
        <v>104700375.14</v>
      </c>
      <c r="D133" s="83">
        <f t="shared" si="30"/>
        <v>266828070.54000002</v>
      </c>
      <c r="E133" s="83">
        <f t="shared" si="30"/>
        <v>115205248.7</v>
      </c>
      <c r="F133" s="83">
        <f t="shared" si="30"/>
        <v>111039166.96000001</v>
      </c>
      <c r="G133" s="83">
        <f t="shared" si="30"/>
        <v>151622821.84</v>
      </c>
    </row>
    <row r="134" spans="1:7" x14ac:dyDescent="0.25">
      <c r="A134" s="85" t="s">
        <v>354</v>
      </c>
      <c r="B134" s="219">
        <v>119507535.81</v>
      </c>
      <c r="C134" s="219">
        <v>90432778.090000004</v>
      </c>
      <c r="D134" s="218">
        <v>209940313.90000001</v>
      </c>
      <c r="E134" s="219">
        <v>101024902.13</v>
      </c>
      <c r="F134" s="219">
        <v>96858820.390000001</v>
      </c>
      <c r="G134" s="75">
        <f>D134-E134</f>
        <v>108915411.77000001</v>
      </c>
    </row>
    <row r="135" spans="1:7" x14ac:dyDescent="0.25">
      <c r="A135" s="85" t="s">
        <v>355</v>
      </c>
      <c r="B135" s="219">
        <v>37756328.729999997</v>
      </c>
      <c r="C135" s="219">
        <v>14194502.42</v>
      </c>
      <c r="D135" s="218">
        <v>51950831.149999999</v>
      </c>
      <c r="E135" s="219">
        <v>14125346.65</v>
      </c>
      <c r="F135" s="219">
        <v>14125346.65</v>
      </c>
      <c r="G135" s="75">
        <f t="shared" ref="G135:G136" si="31">D135-E135</f>
        <v>37825484.5</v>
      </c>
    </row>
    <row r="136" spans="1:7" x14ac:dyDescent="0.25">
      <c r="A136" s="85" t="s">
        <v>356</v>
      </c>
      <c r="B136" s="219">
        <v>4863830.8600000003</v>
      </c>
      <c r="C136" s="219">
        <v>73094.63</v>
      </c>
      <c r="D136" s="218">
        <v>4936925.49</v>
      </c>
      <c r="E136" s="219">
        <v>54999.92</v>
      </c>
      <c r="F136" s="219">
        <v>54999.92</v>
      </c>
      <c r="G136" s="75">
        <f t="shared" si="31"/>
        <v>4881925.57</v>
      </c>
    </row>
    <row r="137" spans="1:7" x14ac:dyDescent="0.25">
      <c r="A137" s="84" t="s">
        <v>357</v>
      </c>
      <c r="B137" s="83">
        <f t="shared" ref="B137:G137" si="32">SUM(B138:B142,B144:B145)</f>
        <v>6951508</v>
      </c>
      <c r="C137" s="83">
        <f t="shared" si="32"/>
        <v>107497245.41</v>
      </c>
      <c r="D137" s="83">
        <f t="shared" si="32"/>
        <v>114448753.41</v>
      </c>
      <c r="E137" s="83">
        <f t="shared" si="32"/>
        <v>0</v>
      </c>
      <c r="F137" s="83">
        <f t="shared" si="32"/>
        <v>0</v>
      </c>
      <c r="G137" s="83">
        <f t="shared" si="32"/>
        <v>114448753.41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25">
      <c r="A145" s="85" t="s">
        <v>365</v>
      </c>
      <c r="B145" s="221">
        <v>6951508</v>
      </c>
      <c r="C145" s="221">
        <v>107497245.41</v>
      </c>
      <c r="D145" s="220">
        <v>114448753.41</v>
      </c>
      <c r="E145" s="75">
        <v>0</v>
      </c>
      <c r="F145" s="75">
        <v>0</v>
      </c>
      <c r="G145" s="75">
        <f t="shared" si="33"/>
        <v>114448753.41</v>
      </c>
    </row>
    <row r="146" spans="1:7" x14ac:dyDescent="0.25">
      <c r="A146" s="84" t="s">
        <v>366</v>
      </c>
      <c r="B146" s="83">
        <f t="shared" ref="B146:G146" si="34">SUM(B147:B149)</f>
        <v>0</v>
      </c>
      <c r="C146" s="83">
        <f t="shared" si="34"/>
        <v>2300000</v>
      </c>
      <c r="D146" s="83">
        <f t="shared" si="34"/>
        <v>2300000</v>
      </c>
      <c r="E146" s="83">
        <f t="shared" si="34"/>
        <v>3194245.21</v>
      </c>
      <c r="F146" s="83">
        <f t="shared" si="34"/>
        <v>3194245.21</v>
      </c>
      <c r="G146" s="83">
        <f t="shared" si="34"/>
        <v>-894245.21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25">
      <c r="A149" s="85" t="s">
        <v>369</v>
      </c>
      <c r="B149" s="224">
        <v>0</v>
      </c>
      <c r="C149" s="224">
        <v>2300000</v>
      </c>
      <c r="D149" s="223">
        <v>2300000</v>
      </c>
      <c r="E149" s="224">
        <v>3194245.21</v>
      </c>
      <c r="F149" s="224">
        <v>3194245.21</v>
      </c>
      <c r="G149" s="75">
        <f t="shared" si="35"/>
        <v>-894245.21</v>
      </c>
    </row>
    <row r="150" spans="1:7" x14ac:dyDescent="0.25">
      <c r="A150" s="84" t="s">
        <v>370</v>
      </c>
      <c r="B150" s="83">
        <f t="shared" ref="B150:G150" si="36">SUM(B151:B157)</f>
        <v>0</v>
      </c>
      <c r="C150" s="83">
        <f t="shared" si="36"/>
        <v>0</v>
      </c>
      <c r="D150" s="83">
        <f t="shared" si="36"/>
        <v>0</v>
      </c>
      <c r="E150" s="83">
        <f t="shared" si="36"/>
        <v>0</v>
      </c>
      <c r="F150" s="83">
        <f t="shared" si="36"/>
        <v>0</v>
      </c>
      <c r="G150" s="83">
        <f t="shared" si="36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7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8">B9+B84</f>
        <v>601531346.19000006</v>
      </c>
      <c r="C159" s="90">
        <f t="shared" si="38"/>
        <v>336247253.03999996</v>
      </c>
      <c r="D159" s="90">
        <f t="shared" si="38"/>
        <v>937778599.2299999</v>
      </c>
      <c r="E159" s="90">
        <f t="shared" si="38"/>
        <v>325382448.68000001</v>
      </c>
      <c r="F159" s="90">
        <f t="shared" si="38"/>
        <v>316760714.14999998</v>
      </c>
      <c r="G159" s="90">
        <f t="shared" si="38"/>
        <v>612396150.54999995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C9:G9 G19:G27 B18:F18 G29:G37 C28:F28 G39:G47 B38:F38 G49:G57 B48:F48 G59:G61 B58:F58 B63:G69 B62:F62 B71:F71 B103:C103 B93:C93 E93:F93 G11:G17 C10:G10 E70:G70 B75:F75 B83:F85 B113:F113 E103:F103 B123:F123 B133:F133 B137:F144 B146:F148 E145:F145 B150:F15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9"/>
  <sheetViews>
    <sheetView showGridLines="0" zoomScale="75" zoomScaleNormal="75" workbookViewId="0">
      <selection activeCell="E80" sqref="E8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90" t="s">
        <v>380</v>
      </c>
      <c r="B1" s="291"/>
      <c r="C1" s="291"/>
      <c r="D1" s="291"/>
      <c r="E1" s="291"/>
      <c r="F1" s="291"/>
      <c r="G1" s="292"/>
    </row>
    <row r="2" spans="1:7" ht="15" customHeight="1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285" t="s">
        <v>4</v>
      </c>
      <c r="B7" s="287" t="s">
        <v>298</v>
      </c>
      <c r="C7" s="287"/>
      <c r="D7" s="287"/>
      <c r="E7" s="287"/>
      <c r="F7" s="287"/>
      <c r="G7" s="289" t="s">
        <v>299</v>
      </c>
    </row>
    <row r="8" spans="1:7" ht="30" x14ac:dyDescent="0.25">
      <c r="A8" s="286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88"/>
    </row>
    <row r="9" spans="1:7" ht="15.75" customHeight="1" x14ac:dyDescent="0.25">
      <c r="A9" s="26" t="s">
        <v>382</v>
      </c>
      <c r="B9" s="30">
        <f>SUM(B10:B54)</f>
        <v>308785429.43999988</v>
      </c>
      <c r="C9" s="30">
        <f t="shared" ref="C9:G9" si="0">SUM(C10:C54)</f>
        <v>82638479.25</v>
      </c>
      <c r="D9" s="30">
        <f t="shared" si="0"/>
        <v>391423908.68999994</v>
      </c>
      <c r="E9" s="30">
        <f t="shared" si="0"/>
        <v>117442600.68000001</v>
      </c>
      <c r="F9" s="30">
        <f t="shared" si="0"/>
        <v>112986947.88999999</v>
      </c>
      <c r="G9" s="30">
        <f t="shared" si="0"/>
        <v>273981308.00999999</v>
      </c>
    </row>
    <row r="10" spans="1:7" x14ac:dyDescent="0.25">
      <c r="A10" s="225" t="s">
        <v>595</v>
      </c>
      <c r="B10" s="188">
        <v>12736696.970000001</v>
      </c>
      <c r="C10" s="188">
        <v>0</v>
      </c>
      <c r="D10" s="213">
        <v>12736696.970000001</v>
      </c>
      <c r="E10" s="188">
        <v>2690516.63</v>
      </c>
      <c r="F10" s="188">
        <v>2690516.63</v>
      </c>
      <c r="G10" s="213">
        <v>10046180.34</v>
      </c>
    </row>
    <row r="11" spans="1:7" s="222" customFormat="1" x14ac:dyDescent="0.25">
      <c r="A11" s="225" t="s">
        <v>596</v>
      </c>
      <c r="B11" s="188">
        <v>4928326.74</v>
      </c>
      <c r="C11" s="188">
        <v>58596.2</v>
      </c>
      <c r="D11" s="213">
        <v>4986922.9400000004</v>
      </c>
      <c r="E11" s="188">
        <v>901173.5</v>
      </c>
      <c r="F11" s="188">
        <v>901173.5</v>
      </c>
      <c r="G11" s="213">
        <v>4085749.4400000004</v>
      </c>
    </row>
    <row r="12" spans="1:7" s="222" customFormat="1" x14ac:dyDescent="0.25">
      <c r="A12" s="225" t="s">
        <v>597</v>
      </c>
      <c r="B12" s="188">
        <v>1515081.67</v>
      </c>
      <c r="C12" s="188">
        <v>10000</v>
      </c>
      <c r="D12" s="213">
        <v>1525081.67</v>
      </c>
      <c r="E12" s="188">
        <v>287308.01</v>
      </c>
      <c r="F12" s="188">
        <v>287308.01</v>
      </c>
      <c r="G12" s="213">
        <v>1237773.6599999999</v>
      </c>
    </row>
    <row r="13" spans="1:7" s="222" customFormat="1" x14ac:dyDescent="0.25">
      <c r="A13" s="225" t="s">
        <v>598</v>
      </c>
      <c r="B13" s="188">
        <v>13828318.699999999</v>
      </c>
      <c r="C13" s="188">
        <v>470000</v>
      </c>
      <c r="D13" s="213">
        <v>14298318.699999999</v>
      </c>
      <c r="E13" s="188">
        <v>1121255.29</v>
      </c>
      <c r="F13" s="188">
        <v>1121255.29</v>
      </c>
      <c r="G13" s="213">
        <v>13177063.41</v>
      </c>
    </row>
    <row r="14" spans="1:7" s="222" customFormat="1" x14ac:dyDescent="0.25">
      <c r="A14" s="225" t="s">
        <v>599</v>
      </c>
      <c r="B14" s="188">
        <v>1746333.58</v>
      </c>
      <c r="C14" s="188">
        <v>0</v>
      </c>
      <c r="D14" s="213">
        <v>1746333.58</v>
      </c>
      <c r="E14" s="188">
        <v>392643.93</v>
      </c>
      <c r="F14" s="188">
        <v>392643.93</v>
      </c>
      <c r="G14" s="213">
        <v>1353689.6500000001</v>
      </c>
    </row>
    <row r="15" spans="1:7" s="222" customFormat="1" x14ac:dyDescent="0.25">
      <c r="A15" s="225" t="s">
        <v>600</v>
      </c>
      <c r="B15" s="188">
        <v>5128303.84</v>
      </c>
      <c r="C15" s="188">
        <v>1572989.71</v>
      </c>
      <c r="D15" s="213">
        <v>6701293.5499999998</v>
      </c>
      <c r="E15" s="188">
        <v>3048679.34</v>
      </c>
      <c r="F15" s="188">
        <v>3048679.34</v>
      </c>
      <c r="G15" s="213">
        <v>3652614.21</v>
      </c>
    </row>
    <row r="16" spans="1:7" s="222" customFormat="1" x14ac:dyDescent="0.25">
      <c r="A16" s="225" t="s">
        <v>601</v>
      </c>
      <c r="B16" s="188">
        <v>2214477.4700000002</v>
      </c>
      <c r="C16" s="188">
        <v>70000</v>
      </c>
      <c r="D16" s="213">
        <v>2284477.4700000002</v>
      </c>
      <c r="E16" s="188">
        <v>520978.81</v>
      </c>
      <c r="F16" s="188">
        <v>520978.81</v>
      </c>
      <c r="G16" s="213">
        <v>1763498.6600000001</v>
      </c>
    </row>
    <row r="17" spans="1:7" s="222" customFormat="1" x14ac:dyDescent="0.25">
      <c r="A17" s="225" t="s">
        <v>602</v>
      </c>
      <c r="B17" s="188">
        <v>6197830.1100000003</v>
      </c>
      <c r="C17" s="188">
        <v>296000</v>
      </c>
      <c r="D17" s="213">
        <v>6493830.1100000003</v>
      </c>
      <c r="E17" s="188">
        <v>1250612.1200000001</v>
      </c>
      <c r="F17" s="188">
        <v>1250612.1200000001</v>
      </c>
      <c r="G17" s="213">
        <v>5243217.99</v>
      </c>
    </row>
    <row r="18" spans="1:7" s="222" customFormat="1" x14ac:dyDescent="0.25">
      <c r="A18" s="225" t="s">
        <v>603</v>
      </c>
      <c r="B18" s="188">
        <v>2156738.9</v>
      </c>
      <c r="C18" s="188">
        <v>0</v>
      </c>
      <c r="D18" s="213">
        <v>2156738.9</v>
      </c>
      <c r="E18" s="188">
        <v>402984.56</v>
      </c>
      <c r="F18" s="188">
        <v>402984.56</v>
      </c>
      <c r="G18" s="213">
        <v>1753754.3399999999</v>
      </c>
    </row>
    <row r="19" spans="1:7" s="222" customFormat="1" x14ac:dyDescent="0.25">
      <c r="A19" s="225" t="s">
        <v>604</v>
      </c>
      <c r="B19" s="188">
        <v>1471668.87</v>
      </c>
      <c r="C19" s="188">
        <v>0</v>
      </c>
      <c r="D19" s="213">
        <v>1471668.87</v>
      </c>
      <c r="E19" s="188">
        <v>281704.3</v>
      </c>
      <c r="F19" s="188">
        <v>281704.3</v>
      </c>
      <c r="G19" s="213">
        <v>1189964.57</v>
      </c>
    </row>
    <row r="20" spans="1:7" s="222" customFormat="1" x14ac:dyDescent="0.25">
      <c r="A20" s="225" t="s">
        <v>605</v>
      </c>
      <c r="B20" s="188">
        <v>4098475.36</v>
      </c>
      <c r="C20" s="188">
        <v>0</v>
      </c>
      <c r="D20" s="213">
        <v>4098475.36</v>
      </c>
      <c r="E20" s="188">
        <v>851464.35</v>
      </c>
      <c r="F20" s="188">
        <v>851464.35</v>
      </c>
      <c r="G20" s="213">
        <v>3247011.01</v>
      </c>
    </row>
    <row r="21" spans="1:7" s="222" customFormat="1" x14ac:dyDescent="0.25">
      <c r="A21" s="225" t="s">
        <v>606</v>
      </c>
      <c r="B21" s="188">
        <v>570319.64</v>
      </c>
      <c r="C21" s="188">
        <v>0</v>
      </c>
      <c r="D21" s="213">
        <v>570319.64</v>
      </c>
      <c r="E21" s="188">
        <v>127586.98</v>
      </c>
      <c r="F21" s="188">
        <v>127586.98</v>
      </c>
      <c r="G21" s="213">
        <v>442732.66000000003</v>
      </c>
    </row>
    <row r="22" spans="1:7" s="222" customFormat="1" x14ac:dyDescent="0.25">
      <c r="A22" s="225" t="s">
        <v>607</v>
      </c>
      <c r="B22" s="188">
        <v>3440662.46</v>
      </c>
      <c r="C22" s="188">
        <v>0</v>
      </c>
      <c r="D22" s="213">
        <v>3440662.46</v>
      </c>
      <c r="E22" s="188">
        <v>692116.32</v>
      </c>
      <c r="F22" s="188">
        <v>692116.32</v>
      </c>
      <c r="G22" s="213">
        <v>2748546.14</v>
      </c>
    </row>
    <row r="23" spans="1:7" s="222" customFormat="1" x14ac:dyDescent="0.25">
      <c r="A23" s="225" t="s">
        <v>608</v>
      </c>
      <c r="B23" s="188">
        <v>3169363.23</v>
      </c>
      <c r="C23" s="188">
        <v>1036744</v>
      </c>
      <c r="D23" s="213">
        <v>4206107.2300000004</v>
      </c>
      <c r="E23" s="188">
        <v>1591158.74</v>
      </c>
      <c r="F23" s="188">
        <v>1144825.95</v>
      </c>
      <c r="G23" s="213">
        <v>2614948.4900000002</v>
      </c>
    </row>
    <row r="24" spans="1:7" s="222" customFormat="1" x14ac:dyDescent="0.25">
      <c r="A24" s="225" t="s">
        <v>609</v>
      </c>
      <c r="B24" s="188">
        <v>16504557.93</v>
      </c>
      <c r="C24" s="188">
        <v>34120.89</v>
      </c>
      <c r="D24" s="213">
        <v>16538678.82</v>
      </c>
      <c r="E24" s="188">
        <v>7738190.2199999997</v>
      </c>
      <c r="F24" s="188">
        <v>7767479.2199999997</v>
      </c>
      <c r="G24" s="213">
        <v>8800488.6000000015</v>
      </c>
    </row>
    <row r="25" spans="1:7" s="222" customFormat="1" x14ac:dyDescent="0.25">
      <c r="A25" s="225" t="s">
        <v>610</v>
      </c>
      <c r="B25" s="188">
        <v>5790022.9000000004</v>
      </c>
      <c r="C25" s="188">
        <v>321785.96999999997</v>
      </c>
      <c r="D25" s="213">
        <v>6111808.8700000001</v>
      </c>
      <c r="E25" s="188">
        <v>1613007.45</v>
      </c>
      <c r="F25" s="188">
        <v>1613007.45</v>
      </c>
      <c r="G25" s="213">
        <v>4498801.42</v>
      </c>
    </row>
    <row r="26" spans="1:7" s="222" customFormat="1" x14ac:dyDescent="0.25">
      <c r="A26" s="225" t="s">
        <v>611</v>
      </c>
      <c r="B26" s="188">
        <v>2620671.7000000002</v>
      </c>
      <c r="C26" s="188">
        <v>0</v>
      </c>
      <c r="D26" s="213">
        <v>2620671.7000000002</v>
      </c>
      <c r="E26" s="188">
        <v>493120.08</v>
      </c>
      <c r="F26" s="188">
        <v>493120.08</v>
      </c>
      <c r="G26" s="213">
        <v>2127551.62</v>
      </c>
    </row>
    <row r="27" spans="1:7" s="222" customFormat="1" x14ac:dyDescent="0.25">
      <c r="A27" s="225" t="s">
        <v>612</v>
      </c>
      <c r="B27" s="188">
        <v>27315451.149999999</v>
      </c>
      <c r="C27" s="188">
        <v>1125.2</v>
      </c>
      <c r="D27" s="213">
        <v>27316576.349999998</v>
      </c>
      <c r="E27" s="188">
        <v>5551029.2599999998</v>
      </c>
      <c r="F27" s="188">
        <v>5551029.2599999998</v>
      </c>
      <c r="G27" s="213">
        <v>21765547.089999996</v>
      </c>
    </row>
    <row r="28" spans="1:7" s="222" customFormat="1" x14ac:dyDescent="0.25">
      <c r="A28" s="225" t="s">
        <v>613</v>
      </c>
      <c r="B28" s="188">
        <v>4679192.8499999996</v>
      </c>
      <c r="C28" s="188">
        <v>0</v>
      </c>
      <c r="D28" s="213">
        <v>4679192.8499999996</v>
      </c>
      <c r="E28" s="188">
        <v>900242.46</v>
      </c>
      <c r="F28" s="188">
        <v>900242.46</v>
      </c>
      <c r="G28" s="213">
        <v>3778950.3899999997</v>
      </c>
    </row>
    <row r="29" spans="1:7" s="222" customFormat="1" x14ac:dyDescent="0.25">
      <c r="A29" s="225" t="s">
        <v>614</v>
      </c>
      <c r="B29" s="188">
        <v>1152881.06</v>
      </c>
      <c r="C29" s="188">
        <v>0</v>
      </c>
      <c r="D29" s="213">
        <v>1152881.06</v>
      </c>
      <c r="E29" s="188">
        <v>206262.37</v>
      </c>
      <c r="F29" s="188">
        <v>206262.37</v>
      </c>
      <c r="G29" s="213">
        <v>946618.69000000006</v>
      </c>
    </row>
    <row r="30" spans="1:7" s="222" customFormat="1" x14ac:dyDescent="0.25">
      <c r="A30" s="225" t="s">
        <v>615</v>
      </c>
      <c r="B30" s="188">
        <v>39946780.630000003</v>
      </c>
      <c r="C30" s="188">
        <v>30092461.82</v>
      </c>
      <c r="D30" s="213">
        <v>70039242.450000003</v>
      </c>
      <c r="E30" s="188">
        <v>12532720.130000001</v>
      </c>
      <c r="F30" s="188">
        <v>12534452.130000001</v>
      </c>
      <c r="G30" s="213">
        <v>57506522.32</v>
      </c>
    </row>
    <row r="31" spans="1:7" s="222" customFormat="1" x14ac:dyDescent="0.25">
      <c r="A31" s="225" t="s">
        <v>616</v>
      </c>
      <c r="B31" s="188">
        <v>11764042.33</v>
      </c>
      <c r="C31" s="188">
        <v>0</v>
      </c>
      <c r="D31" s="213">
        <v>11764042.33</v>
      </c>
      <c r="E31" s="188">
        <v>2307881.09</v>
      </c>
      <c r="F31" s="188">
        <v>2307881.09</v>
      </c>
      <c r="G31" s="213">
        <v>9456161.2400000002</v>
      </c>
    </row>
    <row r="32" spans="1:7" s="222" customFormat="1" x14ac:dyDescent="0.25">
      <c r="A32" s="225" t="s">
        <v>617</v>
      </c>
      <c r="B32" s="188">
        <v>5519101.5099999998</v>
      </c>
      <c r="C32" s="188">
        <v>30000</v>
      </c>
      <c r="D32" s="213">
        <v>5549101.5099999998</v>
      </c>
      <c r="E32" s="188">
        <v>1581181.83</v>
      </c>
      <c r="F32" s="188">
        <v>1581181.83</v>
      </c>
      <c r="G32" s="213">
        <v>3967919.6799999997</v>
      </c>
    </row>
    <row r="33" spans="1:7" s="222" customFormat="1" x14ac:dyDescent="0.25">
      <c r="A33" s="225" t="s">
        <v>618</v>
      </c>
      <c r="B33" s="188">
        <v>2438829.17</v>
      </c>
      <c r="C33" s="188">
        <v>2972000</v>
      </c>
      <c r="D33" s="213">
        <v>5410829.1699999999</v>
      </c>
      <c r="E33" s="188">
        <v>3061430.94</v>
      </c>
      <c r="F33" s="188">
        <v>3061430.94</v>
      </c>
      <c r="G33" s="213">
        <v>2349398.23</v>
      </c>
    </row>
    <row r="34" spans="1:7" s="222" customFormat="1" x14ac:dyDescent="0.25">
      <c r="A34" s="225" t="s">
        <v>619</v>
      </c>
      <c r="B34" s="188">
        <v>4552982.82</v>
      </c>
      <c r="C34" s="188">
        <v>1090200</v>
      </c>
      <c r="D34" s="213">
        <v>5643182.8200000003</v>
      </c>
      <c r="E34" s="188">
        <v>2867476.43</v>
      </c>
      <c r="F34" s="188">
        <v>2867476.43</v>
      </c>
      <c r="G34" s="213">
        <v>2775706.39</v>
      </c>
    </row>
    <row r="35" spans="1:7" s="222" customFormat="1" x14ac:dyDescent="0.25">
      <c r="A35" s="225" t="s">
        <v>620</v>
      </c>
      <c r="B35" s="188">
        <v>6601590.8600000003</v>
      </c>
      <c r="C35" s="188">
        <v>20880</v>
      </c>
      <c r="D35" s="213">
        <v>6622470.8600000003</v>
      </c>
      <c r="E35" s="188">
        <v>1323980.8999999999</v>
      </c>
      <c r="F35" s="188">
        <v>1323980.8999999999</v>
      </c>
      <c r="G35" s="213">
        <v>5298489.9600000009</v>
      </c>
    </row>
    <row r="36" spans="1:7" s="222" customFormat="1" x14ac:dyDescent="0.25">
      <c r="A36" s="225" t="s">
        <v>621</v>
      </c>
      <c r="B36" s="188">
        <v>6338391.6399999997</v>
      </c>
      <c r="C36" s="188">
        <v>132836.98000000001</v>
      </c>
      <c r="D36" s="213">
        <v>6471228.6200000001</v>
      </c>
      <c r="E36" s="188">
        <v>38957077.270000003</v>
      </c>
      <c r="F36" s="188">
        <v>36629487.25</v>
      </c>
      <c r="G36" s="213">
        <v>-32485848.650000002</v>
      </c>
    </row>
    <row r="37" spans="1:7" s="222" customFormat="1" x14ac:dyDescent="0.25">
      <c r="A37" s="225" t="s">
        <v>622</v>
      </c>
      <c r="B37" s="188">
        <v>9938001.3499999996</v>
      </c>
      <c r="C37" s="188">
        <v>3257499.97</v>
      </c>
      <c r="D37" s="213">
        <v>13195501.32</v>
      </c>
      <c r="E37" s="188">
        <v>3771155.77</v>
      </c>
      <c r="F37" s="188">
        <v>3771155.77</v>
      </c>
      <c r="G37" s="213">
        <v>9424345.5500000007</v>
      </c>
    </row>
    <row r="38" spans="1:7" s="222" customFormat="1" x14ac:dyDescent="0.25">
      <c r="A38" s="225" t="s">
        <v>623</v>
      </c>
      <c r="B38" s="188">
        <v>17330214.510000002</v>
      </c>
      <c r="C38" s="188">
        <v>41668238.509999998</v>
      </c>
      <c r="D38" s="213">
        <v>58998453.019999996</v>
      </c>
      <c r="E38" s="188">
        <v>3643443.65</v>
      </c>
      <c r="F38" s="188">
        <v>3643443.65</v>
      </c>
      <c r="G38" s="213">
        <v>55355009.369999997</v>
      </c>
    </row>
    <row r="39" spans="1:7" s="222" customFormat="1" x14ac:dyDescent="0.25">
      <c r="A39" s="225" t="s">
        <v>624</v>
      </c>
      <c r="B39" s="188">
        <v>3088880.68</v>
      </c>
      <c r="C39" s="188">
        <v>0</v>
      </c>
      <c r="D39" s="213">
        <v>3088880.68</v>
      </c>
      <c r="E39" s="188">
        <v>603992.52</v>
      </c>
      <c r="F39" s="188">
        <v>603992.52</v>
      </c>
      <c r="G39" s="213">
        <v>2484888.16</v>
      </c>
    </row>
    <row r="40" spans="1:7" s="222" customFormat="1" x14ac:dyDescent="0.25">
      <c r="A40" s="225" t="s">
        <v>625</v>
      </c>
      <c r="B40" s="188">
        <v>5785666</v>
      </c>
      <c r="C40" s="188">
        <v>1000000</v>
      </c>
      <c r="D40" s="213">
        <v>6785666</v>
      </c>
      <c r="E40" s="188">
        <v>1423810.16</v>
      </c>
      <c r="F40" s="188">
        <v>1414010.16</v>
      </c>
      <c r="G40" s="213">
        <v>5361855.84</v>
      </c>
    </row>
    <row r="41" spans="1:7" s="222" customFormat="1" x14ac:dyDescent="0.25">
      <c r="A41" s="225" t="s">
        <v>626</v>
      </c>
      <c r="B41" s="188">
        <v>3139431.52</v>
      </c>
      <c r="C41" s="188">
        <v>0</v>
      </c>
      <c r="D41" s="213">
        <v>3139431.52</v>
      </c>
      <c r="E41" s="188">
        <v>605209.94999999995</v>
      </c>
      <c r="F41" s="188">
        <v>605209.94999999995</v>
      </c>
      <c r="G41" s="213">
        <v>2534221.5700000003</v>
      </c>
    </row>
    <row r="42" spans="1:7" s="222" customFormat="1" x14ac:dyDescent="0.25">
      <c r="A42" s="225" t="s">
        <v>627</v>
      </c>
      <c r="B42" s="188">
        <v>2006984.04</v>
      </c>
      <c r="C42" s="188">
        <v>0</v>
      </c>
      <c r="D42" s="213">
        <v>2006984.04</v>
      </c>
      <c r="E42" s="188">
        <v>503984.72</v>
      </c>
      <c r="F42" s="188">
        <v>503984.72</v>
      </c>
      <c r="G42" s="213">
        <v>1502999.32</v>
      </c>
    </row>
    <row r="43" spans="1:7" s="222" customFormat="1" x14ac:dyDescent="0.25">
      <c r="A43" s="225" t="s">
        <v>628</v>
      </c>
      <c r="B43" s="188">
        <v>991212.54</v>
      </c>
      <c r="C43" s="188">
        <v>0</v>
      </c>
      <c r="D43" s="213">
        <v>991212.54</v>
      </c>
      <c r="E43" s="188">
        <v>181054.25</v>
      </c>
      <c r="F43" s="188">
        <v>181054.25</v>
      </c>
      <c r="G43" s="213">
        <v>810158.29</v>
      </c>
    </row>
    <row r="44" spans="1:7" s="222" customFormat="1" x14ac:dyDescent="0.25">
      <c r="A44" s="225" t="s">
        <v>629</v>
      </c>
      <c r="B44" s="188">
        <v>3361474.55</v>
      </c>
      <c r="C44" s="188">
        <v>0</v>
      </c>
      <c r="D44" s="213">
        <v>3361474.55</v>
      </c>
      <c r="E44" s="188">
        <v>707857.47</v>
      </c>
      <c r="F44" s="188">
        <v>707857.47</v>
      </c>
      <c r="G44" s="213">
        <v>2653617.08</v>
      </c>
    </row>
    <row r="45" spans="1:7" s="222" customFormat="1" x14ac:dyDescent="0.25">
      <c r="A45" s="225" t="s">
        <v>630</v>
      </c>
      <c r="B45" s="188">
        <v>3250662.89</v>
      </c>
      <c r="C45" s="188">
        <v>28000</v>
      </c>
      <c r="D45" s="213">
        <v>3278662.89</v>
      </c>
      <c r="E45" s="188">
        <v>813995.75</v>
      </c>
      <c r="F45" s="188">
        <v>813995.75</v>
      </c>
      <c r="G45" s="213">
        <v>2464667.14</v>
      </c>
    </row>
    <row r="46" spans="1:7" s="222" customFormat="1" x14ac:dyDescent="0.25">
      <c r="A46" s="225" t="s">
        <v>631</v>
      </c>
      <c r="B46" s="188">
        <v>20206781.52</v>
      </c>
      <c r="C46" s="188">
        <v>0</v>
      </c>
      <c r="D46" s="213">
        <v>20206781.52</v>
      </c>
      <c r="E46" s="188">
        <v>3510990.94</v>
      </c>
      <c r="F46" s="188">
        <v>1808039.96</v>
      </c>
      <c r="G46" s="213">
        <v>16695790.58</v>
      </c>
    </row>
    <row r="47" spans="1:7" s="222" customFormat="1" x14ac:dyDescent="0.25">
      <c r="A47" s="225" t="s">
        <v>632</v>
      </c>
      <c r="B47" s="188">
        <v>1369374.36</v>
      </c>
      <c r="C47" s="188">
        <v>0</v>
      </c>
      <c r="D47" s="213">
        <v>1369374.36</v>
      </c>
      <c r="E47" s="188">
        <v>263042.46999999997</v>
      </c>
      <c r="F47" s="188">
        <v>263042.46999999997</v>
      </c>
      <c r="G47" s="213">
        <v>1106331.8900000001</v>
      </c>
    </row>
    <row r="48" spans="1:7" x14ac:dyDescent="0.25">
      <c r="A48" s="225" t="s">
        <v>633</v>
      </c>
      <c r="B48" s="188">
        <v>1080420.75</v>
      </c>
      <c r="C48" s="188">
        <v>0</v>
      </c>
      <c r="D48" s="213">
        <v>1080420.75</v>
      </c>
      <c r="E48" s="188">
        <v>213609.04</v>
      </c>
      <c r="F48" s="188">
        <v>213609.04</v>
      </c>
      <c r="G48" s="213">
        <v>866811.71</v>
      </c>
    </row>
    <row r="49" spans="1:7" x14ac:dyDescent="0.25">
      <c r="A49" s="225" t="s">
        <v>634</v>
      </c>
      <c r="B49" s="188">
        <v>5054801.84</v>
      </c>
      <c r="C49" s="188">
        <v>-500000</v>
      </c>
      <c r="D49" s="213">
        <v>4554801.84</v>
      </c>
      <c r="E49" s="188">
        <v>1192352.1399999999</v>
      </c>
      <c r="F49" s="188">
        <v>1192352.1399999999</v>
      </c>
      <c r="G49" s="213">
        <v>3362449.7</v>
      </c>
    </row>
    <row r="50" spans="1:7" x14ac:dyDescent="0.25">
      <c r="A50" s="225" t="s">
        <v>635</v>
      </c>
      <c r="B50" s="188">
        <v>4765196.13</v>
      </c>
      <c r="C50" s="188">
        <v>0</v>
      </c>
      <c r="D50" s="213">
        <v>4765196.13</v>
      </c>
      <c r="E50" s="188">
        <v>955859.92</v>
      </c>
      <c r="F50" s="188">
        <v>955859.92</v>
      </c>
      <c r="G50" s="213">
        <v>3809336.21</v>
      </c>
    </row>
    <row r="51" spans="1:7" x14ac:dyDescent="0.25">
      <c r="A51" s="225" t="s">
        <v>636</v>
      </c>
      <c r="B51" s="188">
        <v>2746172.7</v>
      </c>
      <c r="C51" s="188">
        <v>-25000</v>
      </c>
      <c r="D51" s="213">
        <v>2721172.7</v>
      </c>
      <c r="E51" s="188">
        <v>538612.4</v>
      </c>
      <c r="F51" s="188">
        <v>538612.4</v>
      </c>
      <c r="G51" s="213">
        <v>2182560.3000000003</v>
      </c>
    </row>
    <row r="52" spans="1:7" x14ac:dyDescent="0.25">
      <c r="A52" s="225" t="s">
        <v>637</v>
      </c>
      <c r="B52" s="188">
        <v>12909863.9</v>
      </c>
      <c r="C52" s="188">
        <v>-1500000</v>
      </c>
      <c r="D52" s="213">
        <v>11409863.9</v>
      </c>
      <c r="E52" s="188">
        <v>1886547.21</v>
      </c>
      <c r="F52" s="188">
        <v>1886547.21</v>
      </c>
      <c r="G52" s="213">
        <v>9523316.6900000013</v>
      </c>
    </row>
    <row r="53" spans="1:7" x14ac:dyDescent="0.25">
      <c r="A53" s="225" t="s">
        <v>638</v>
      </c>
      <c r="B53" s="188">
        <v>11083196.07</v>
      </c>
      <c r="C53" s="188">
        <v>500000</v>
      </c>
      <c r="D53" s="213">
        <v>11583196.07</v>
      </c>
      <c r="E53" s="188">
        <v>2770799.01</v>
      </c>
      <c r="F53" s="188">
        <v>2770799.01</v>
      </c>
      <c r="G53" s="213">
        <v>8812397.0600000005</v>
      </c>
    </row>
    <row r="54" spans="1:7" x14ac:dyDescent="0.25">
      <c r="A54" s="225" t="s">
        <v>639</v>
      </c>
      <c r="B54" s="188">
        <v>2250000</v>
      </c>
      <c r="C54" s="188">
        <v>0</v>
      </c>
      <c r="D54" s="213">
        <v>2250000</v>
      </c>
      <c r="E54" s="188">
        <v>562500</v>
      </c>
      <c r="F54" s="188">
        <v>562500</v>
      </c>
      <c r="G54" s="213">
        <v>1687500</v>
      </c>
    </row>
    <row r="55" spans="1:7" x14ac:dyDescent="0.25">
      <c r="A55" s="31" t="s">
        <v>150</v>
      </c>
      <c r="B55" s="49"/>
      <c r="C55" s="49"/>
      <c r="D55" s="49"/>
      <c r="E55" s="49"/>
      <c r="F55" s="49"/>
      <c r="G55" s="49"/>
    </row>
    <row r="56" spans="1:7" x14ac:dyDescent="0.25">
      <c r="A56" s="3" t="s">
        <v>383</v>
      </c>
      <c r="B56" s="4">
        <f>SUM(B57:B86)</f>
        <v>292745916.75</v>
      </c>
      <c r="C56" s="4">
        <f t="shared" ref="C56:G56" si="1">SUM(C57:C86)</f>
        <v>253608773.78999999</v>
      </c>
      <c r="D56" s="4">
        <f t="shared" si="1"/>
        <v>546354690.54000008</v>
      </c>
      <c r="E56" s="4">
        <f t="shared" si="1"/>
        <v>207939848.00000006</v>
      </c>
      <c r="F56" s="4">
        <f t="shared" si="1"/>
        <v>203773766.26000008</v>
      </c>
      <c r="G56" s="4">
        <f t="shared" si="1"/>
        <v>338414842.54000002</v>
      </c>
    </row>
    <row r="57" spans="1:7" x14ac:dyDescent="0.25">
      <c r="A57" s="231" t="s">
        <v>595</v>
      </c>
      <c r="B57" s="233">
        <v>32550</v>
      </c>
      <c r="C57" s="233">
        <v>0</v>
      </c>
      <c r="D57" s="232">
        <v>32550</v>
      </c>
      <c r="E57" s="233">
        <v>6393.25</v>
      </c>
      <c r="F57" s="233">
        <v>6393.25</v>
      </c>
      <c r="G57" s="232">
        <v>26156.75</v>
      </c>
    </row>
    <row r="58" spans="1:7" s="226" customFormat="1" x14ac:dyDescent="0.25">
      <c r="A58" s="231" t="s">
        <v>596</v>
      </c>
      <c r="B58" s="233">
        <v>520000</v>
      </c>
      <c r="C58" s="233">
        <v>0</v>
      </c>
      <c r="D58" s="232">
        <v>520000</v>
      </c>
      <c r="E58" s="233">
        <v>160577.28</v>
      </c>
      <c r="F58" s="233">
        <v>160577.28</v>
      </c>
      <c r="G58" s="232">
        <v>359422.71999999997</v>
      </c>
    </row>
    <row r="59" spans="1:7" s="226" customFormat="1" x14ac:dyDescent="0.25">
      <c r="A59" s="231" t="s">
        <v>602</v>
      </c>
      <c r="B59" s="233">
        <v>79800</v>
      </c>
      <c r="C59" s="233">
        <v>0</v>
      </c>
      <c r="D59" s="232">
        <v>79800</v>
      </c>
      <c r="E59" s="233">
        <v>11276.79</v>
      </c>
      <c r="F59" s="233">
        <v>11276.79</v>
      </c>
      <c r="G59" s="232">
        <v>68523.209999999992</v>
      </c>
    </row>
    <row r="60" spans="1:7" s="226" customFormat="1" x14ac:dyDescent="0.25">
      <c r="A60" s="231" t="s">
        <v>605</v>
      </c>
      <c r="B60" s="233">
        <v>1622500</v>
      </c>
      <c r="C60" s="233">
        <v>2490000</v>
      </c>
      <c r="D60" s="232">
        <v>4112500</v>
      </c>
      <c r="E60" s="233">
        <v>2873408.91</v>
      </c>
      <c r="F60" s="233">
        <v>2873408.91</v>
      </c>
      <c r="G60" s="232">
        <v>1239091.0899999999</v>
      </c>
    </row>
    <row r="61" spans="1:7" s="226" customFormat="1" x14ac:dyDescent="0.25">
      <c r="A61" s="231" t="s">
        <v>606</v>
      </c>
      <c r="B61" s="233">
        <v>11025</v>
      </c>
      <c r="C61" s="233">
        <v>0</v>
      </c>
      <c r="D61" s="232">
        <v>11025</v>
      </c>
      <c r="E61" s="233">
        <v>1557.99</v>
      </c>
      <c r="F61" s="233">
        <v>1557.99</v>
      </c>
      <c r="G61" s="232">
        <v>9467.01</v>
      </c>
    </row>
    <row r="62" spans="1:7" s="226" customFormat="1" x14ac:dyDescent="0.25">
      <c r="A62" s="231" t="s">
        <v>607</v>
      </c>
      <c r="B62" s="233">
        <v>44100</v>
      </c>
      <c r="C62" s="233">
        <v>0</v>
      </c>
      <c r="D62" s="232">
        <v>44100</v>
      </c>
      <c r="E62" s="233">
        <v>6231.93</v>
      </c>
      <c r="F62" s="233">
        <v>6231.93</v>
      </c>
      <c r="G62" s="232">
        <v>37868.07</v>
      </c>
    </row>
    <row r="63" spans="1:7" s="226" customFormat="1" x14ac:dyDescent="0.25">
      <c r="A63" s="231" t="s">
        <v>608</v>
      </c>
      <c r="B63" s="233">
        <v>0</v>
      </c>
      <c r="C63" s="233">
        <v>585000</v>
      </c>
      <c r="D63" s="232">
        <v>585000</v>
      </c>
      <c r="E63" s="233">
        <v>584985.92000000004</v>
      </c>
      <c r="F63" s="233">
        <v>584985.92000000004</v>
      </c>
      <c r="G63" s="232">
        <v>14.07999999995809</v>
      </c>
    </row>
    <row r="64" spans="1:7" s="226" customFormat="1" x14ac:dyDescent="0.25">
      <c r="A64" s="231" t="s">
        <v>609</v>
      </c>
      <c r="B64" s="233">
        <v>622500</v>
      </c>
      <c r="C64" s="233">
        <v>234.4</v>
      </c>
      <c r="D64" s="232">
        <v>622734.4</v>
      </c>
      <c r="E64" s="233">
        <v>142627.74</v>
      </c>
      <c r="F64" s="233">
        <v>142627.74</v>
      </c>
      <c r="G64" s="232">
        <v>480106.66000000003</v>
      </c>
    </row>
    <row r="65" spans="1:7" s="226" customFormat="1" x14ac:dyDescent="0.25">
      <c r="A65" s="231" t="s">
        <v>610</v>
      </c>
      <c r="B65" s="233">
        <v>0</v>
      </c>
      <c r="C65" s="233">
        <v>175100</v>
      </c>
      <c r="D65" s="232">
        <v>175100</v>
      </c>
      <c r="E65" s="233">
        <v>175100</v>
      </c>
      <c r="F65" s="233">
        <v>175100</v>
      </c>
      <c r="G65" s="232">
        <v>0</v>
      </c>
    </row>
    <row r="66" spans="1:7" s="226" customFormat="1" x14ac:dyDescent="0.25">
      <c r="A66" s="231" t="s">
        <v>615</v>
      </c>
      <c r="B66" s="233">
        <v>46877886.369999997</v>
      </c>
      <c r="C66" s="233">
        <v>1260254.74</v>
      </c>
      <c r="D66" s="232">
        <v>48138141.109999999</v>
      </c>
      <c r="E66" s="233">
        <v>62634996.810000002</v>
      </c>
      <c r="F66" s="233">
        <v>62634996.810000002</v>
      </c>
      <c r="G66" s="232">
        <v>-14496855.700000003</v>
      </c>
    </row>
    <row r="67" spans="1:7" s="226" customFormat="1" x14ac:dyDescent="0.25">
      <c r="A67" s="231" t="s">
        <v>616</v>
      </c>
      <c r="B67" s="233">
        <v>3890650</v>
      </c>
      <c r="C67" s="233">
        <v>751644.1</v>
      </c>
      <c r="D67" s="232">
        <v>4642294.0999999996</v>
      </c>
      <c r="E67" s="233">
        <v>1112709.78</v>
      </c>
      <c r="F67" s="233">
        <v>1112709.78</v>
      </c>
      <c r="G67" s="232">
        <v>3529584.3199999994</v>
      </c>
    </row>
    <row r="68" spans="1:7" s="226" customFormat="1" x14ac:dyDescent="0.25">
      <c r="A68" s="231" t="s">
        <v>617</v>
      </c>
      <c r="B68" s="233">
        <v>23100</v>
      </c>
      <c r="C68" s="233">
        <v>0</v>
      </c>
      <c r="D68" s="232">
        <v>23100</v>
      </c>
      <c r="E68" s="233">
        <v>3264.33</v>
      </c>
      <c r="F68" s="233">
        <v>3264.33</v>
      </c>
      <c r="G68" s="232">
        <v>19835.669999999998</v>
      </c>
    </row>
    <row r="69" spans="1:7" s="226" customFormat="1" x14ac:dyDescent="0.25">
      <c r="A69" s="231" t="s">
        <v>618</v>
      </c>
      <c r="B69" s="233">
        <v>10500</v>
      </c>
      <c r="C69" s="233">
        <v>600000</v>
      </c>
      <c r="D69" s="232">
        <v>610500</v>
      </c>
      <c r="E69" s="233">
        <v>588308.31000000006</v>
      </c>
      <c r="F69" s="233">
        <v>588308.31000000006</v>
      </c>
      <c r="G69" s="232">
        <v>22191.689999999944</v>
      </c>
    </row>
    <row r="70" spans="1:7" s="226" customFormat="1" x14ac:dyDescent="0.25">
      <c r="A70" s="231" t="s">
        <v>619</v>
      </c>
      <c r="B70" s="233">
        <v>381750</v>
      </c>
      <c r="C70" s="233">
        <v>0</v>
      </c>
      <c r="D70" s="232">
        <v>381750</v>
      </c>
      <c r="E70" s="233">
        <v>84309.27</v>
      </c>
      <c r="F70" s="233">
        <v>84309.27</v>
      </c>
      <c r="G70" s="232">
        <v>297440.73</v>
      </c>
    </row>
    <row r="71" spans="1:7" s="226" customFormat="1" x14ac:dyDescent="0.25">
      <c r="A71" s="231" t="s">
        <v>620</v>
      </c>
      <c r="B71" s="233">
        <v>121500</v>
      </c>
      <c r="C71" s="233">
        <v>0</v>
      </c>
      <c r="D71" s="232">
        <v>121500</v>
      </c>
      <c r="E71" s="233">
        <v>11257.37</v>
      </c>
      <c r="F71" s="233">
        <v>11257.37</v>
      </c>
      <c r="G71" s="232">
        <v>110242.63</v>
      </c>
    </row>
    <row r="72" spans="1:7" s="226" customFormat="1" x14ac:dyDescent="0.25">
      <c r="A72" s="231" t="s">
        <v>621</v>
      </c>
      <c r="B72" s="233">
        <v>162211695.40000001</v>
      </c>
      <c r="C72" s="233">
        <v>104700375.14</v>
      </c>
      <c r="D72" s="232">
        <v>266912070.54000002</v>
      </c>
      <c r="E72" s="233">
        <v>116193364.22</v>
      </c>
      <c r="F72" s="233">
        <v>112027282.48</v>
      </c>
      <c r="G72" s="232">
        <v>150718706.32000002</v>
      </c>
    </row>
    <row r="73" spans="1:7" s="226" customFormat="1" x14ac:dyDescent="0.25">
      <c r="A73" s="231" t="s">
        <v>622</v>
      </c>
      <c r="B73" s="233">
        <v>5250</v>
      </c>
      <c r="C73" s="233">
        <v>26680000</v>
      </c>
      <c r="D73" s="232">
        <v>26685250</v>
      </c>
      <c r="E73" s="233">
        <v>200741.9</v>
      </c>
      <c r="F73" s="233">
        <v>200741.9</v>
      </c>
      <c r="G73" s="232">
        <v>26484508.100000001</v>
      </c>
    </row>
    <row r="74" spans="1:7" s="226" customFormat="1" x14ac:dyDescent="0.25">
      <c r="A74" s="231" t="s">
        <v>623</v>
      </c>
      <c r="B74" s="233">
        <v>6951508</v>
      </c>
      <c r="C74" s="233">
        <v>107497245.41</v>
      </c>
      <c r="D74" s="232">
        <v>114448753.41</v>
      </c>
      <c r="E74" s="233">
        <v>0</v>
      </c>
      <c r="F74" s="233">
        <v>0</v>
      </c>
      <c r="G74" s="232">
        <v>114448753.41</v>
      </c>
    </row>
    <row r="75" spans="1:7" s="226" customFormat="1" x14ac:dyDescent="0.25">
      <c r="A75" s="231" t="s">
        <v>624</v>
      </c>
      <c r="B75" s="233">
        <v>18900</v>
      </c>
      <c r="C75" s="233">
        <v>0</v>
      </c>
      <c r="D75" s="232">
        <v>18900</v>
      </c>
      <c r="E75" s="233">
        <v>2670.81</v>
      </c>
      <c r="F75" s="233">
        <v>2670.81</v>
      </c>
      <c r="G75" s="232">
        <v>16229.19</v>
      </c>
    </row>
    <row r="76" spans="1:7" s="226" customFormat="1" x14ac:dyDescent="0.25">
      <c r="A76" s="231" t="s">
        <v>626</v>
      </c>
      <c r="B76" s="233">
        <v>24150</v>
      </c>
      <c r="C76" s="233">
        <v>0</v>
      </c>
      <c r="D76" s="232">
        <v>24150</v>
      </c>
      <c r="E76" s="233">
        <v>3412.71</v>
      </c>
      <c r="F76" s="233">
        <v>3412.71</v>
      </c>
      <c r="G76" s="232">
        <v>20737.29</v>
      </c>
    </row>
    <row r="77" spans="1:7" s="226" customFormat="1" x14ac:dyDescent="0.25">
      <c r="A77" s="231" t="s">
        <v>629</v>
      </c>
      <c r="B77" s="233">
        <v>2688500</v>
      </c>
      <c r="C77" s="233">
        <v>6840000</v>
      </c>
      <c r="D77" s="232">
        <v>9528500</v>
      </c>
      <c r="E77" s="233">
        <v>7100888.5</v>
      </c>
      <c r="F77" s="233">
        <v>7100888.5</v>
      </c>
      <c r="G77" s="232">
        <v>2427611.5</v>
      </c>
    </row>
    <row r="78" spans="1:7" s="226" customFormat="1" x14ac:dyDescent="0.25">
      <c r="A78" s="231" t="s">
        <v>630</v>
      </c>
      <c r="B78" s="233">
        <v>1047300</v>
      </c>
      <c r="C78" s="233">
        <v>0</v>
      </c>
      <c r="D78" s="232">
        <v>1047300</v>
      </c>
      <c r="E78" s="233">
        <v>183842.93</v>
      </c>
      <c r="F78" s="233">
        <v>183842.93</v>
      </c>
      <c r="G78" s="232">
        <v>863457.07000000007</v>
      </c>
    </row>
    <row r="79" spans="1:7" s="226" customFormat="1" x14ac:dyDescent="0.25">
      <c r="A79" s="231" t="s">
        <v>631</v>
      </c>
      <c r="B79" s="233">
        <v>22272023.359999999</v>
      </c>
      <c r="C79" s="233">
        <v>0</v>
      </c>
      <c r="D79" s="232">
        <v>22272023.359999999</v>
      </c>
      <c r="E79" s="233">
        <v>7006811.6500000004</v>
      </c>
      <c r="F79" s="233">
        <v>7006811.6500000004</v>
      </c>
      <c r="G79" s="232">
        <v>15265211.709999999</v>
      </c>
    </row>
    <row r="80" spans="1:7" x14ac:dyDescent="0.25">
      <c r="A80" s="231" t="s">
        <v>632</v>
      </c>
      <c r="B80" s="233">
        <v>152000</v>
      </c>
      <c r="C80" s="233">
        <v>0</v>
      </c>
      <c r="D80" s="232">
        <v>152000</v>
      </c>
      <c r="E80" s="233">
        <v>22793</v>
      </c>
      <c r="F80" s="233">
        <v>22793</v>
      </c>
      <c r="G80" s="232">
        <v>129207</v>
      </c>
    </row>
    <row r="81" spans="1:7" x14ac:dyDescent="0.25">
      <c r="A81" s="231" t="s">
        <v>633</v>
      </c>
      <c r="B81" s="233">
        <v>349500</v>
      </c>
      <c r="C81" s="233">
        <v>0</v>
      </c>
      <c r="D81" s="232">
        <v>349500</v>
      </c>
      <c r="E81" s="233">
        <v>34879.24</v>
      </c>
      <c r="F81" s="233">
        <v>34879.24</v>
      </c>
      <c r="G81" s="232">
        <v>314620.76</v>
      </c>
    </row>
    <row r="82" spans="1:7" x14ac:dyDescent="0.25">
      <c r="A82" s="231" t="s">
        <v>634</v>
      </c>
      <c r="B82" s="233">
        <v>4680000</v>
      </c>
      <c r="C82" s="233">
        <v>503920</v>
      </c>
      <c r="D82" s="232">
        <v>5183920</v>
      </c>
      <c r="E82" s="233">
        <v>1656245.87</v>
      </c>
      <c r="F82" s="233">
        <v>1656245.87</v>
      </c>
      <c r="G82" s="232">
        <v>3527674.13</v>
      </c>
    </row>
    <row r="83" spans="1:7" x14ac:dyDescent="0.25">
      <c r="A83" s="231" t="s">
        <v>635</v>
      </c>
      <c r="B83" s="233">
        <v>4347500</v>
      </c>
      <c r="C83" s="233">
        <v>0</v>
      </c>
      <c r="D83" s="232">
        <v>4347500</v>
      </c>
      <c r="E83" s="233">
        <v>1450628.08</v>
      </c>
      <c r="F83" s="233">
        <v>1450628.08</v>
      </c>
      <c r="G83" s="232">
        <v>2896871.92</v>
      </c>
    </row>
    <row r="84" spans="1:7" x14ac:dyDescent="0.25">
      <c r="A84" s="231" t="s">
        <v>636</v>
      </c>
      <c r="B84" s="233">
        <v>710500</v>
      </c>
      <c r="C84" s="233">
        <v>25000</v>
      </c>
      <c r="D84" s="232">
        <v>735500</v>
      </c>
      <c r="E84" s="233">
        <v>89450.78</v>
      </c>
      <c r="F84" s="233">
        <v>89450.78</v>
      </c>
      <c r="G84" s="232">
        <v>646049.22</v>
      </c>
    </row>
    <row r="85" spans="1:7" x14ac:dyDescent="0.25">
      <c r="A85" s="231" t="s">
        <v>637</v>
      </c>
      <c r="B85" s="233">
        <v>16081250</v>
      </c>
      <c r="C85" s="233">
        <v>1500000</v>
      </c>
      <c r="D85" s="232">
        <v>17581250</v>
      </c>
      <c r="E85" s="233">
        <v>1355117.63</v>
      </c>
      <c r="F85" s="233">
        <v>1355117.63</v>
      </c>
      <c r="G85" s="232">
        <v>16226132.370000001</v>
      </c>
    </row>
    <row r="86" spans="1:7" x14ac:dyDescent="0.25">
      <c r="A86" s="231" t="s">
        <v>638</v>
      </c>
      <c r="B86" s="233">
        <v>16967978.620000001</v>
      </c>
      <c r="C86" s="233">
        <v>0</v>
      </c>
      <c r="D86" s="232">
        <v>16967978.620000001</v>
      </c>
      <c r="E86" s="233">
        <v>4241995</v>
      </c>
      <c r="F86" s="233">
        <v>4241995</v>
      </c>
      <c r="G86" s="232">
        <v>12725983.620000001</v>
      </c>
    </row>
    <row r="87" spans="1:7" x14ac:dyDescent="0.25">
      <c r="A87" s="31" t="s">
        <v>150</v>
      </c>
      <c r="B87" s="49"/>
      <c r="C87" s="49"/>
      <c r="D87" s="49"/>
      <c r="E87" s="49"/>
      <c r="F87" s="49"/>
      <c r="G87" s="49"/>
    </row>
    <row r="88" spans="1:7" x14ac:dyDescent="0.25">
      <c r="A88" s="3" t="s">
        <v>379</v>
      </c>
      <c r="B88" s="4">
        <f>SUM(B56,B9)</f>
        <v>601531346.18999982</v>
      </c>
      <c r="C88" s="4">
        <f t="shared" ref="C88:G88" si="2">SUM(C56,C9)</f>
        <v>336247253.03999996</v>
      </c>
      <c r="D88" s="4">
        <f t="shared" si="2"/>
        <v>937778599.23000002</v>
      </c>
      <c r="E88" s="4">
        <f t="shared" si="2"/>
        <v>325382448.68000007</v>
      </c>
      <c r="F88" s="4">
        <f t="shared" si="2"/>
        <v>316760714.1500001</v>
      </c>
      <c r="G88" s="4">
        <f t="shared" si="2"/>
        <v>612396150.54999995</v>
      </c>
    </row>
    <row r="89" spans="1:7" x14ac:dyDescent="0.25">
      <c r="A89" s="55"/>
      <c r="B89" s="55"/>
      <c r="C89" s="55"/>
      <c r="D89" s="55"/>
      <c r="E89" s="55"/>
      <c r="F89" s="55"/>
      <c r="G89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55:G56 B9:G9 B87:G88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7:G88 C9:G9 B55:G55 C56:G5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96" t="s">
        <v>384</v>
      </c>
      <c r="B1" s="297"/>
      <c r="C1" s="297"/>
      <c r="D1" s="297"/>
      <c r="E1" s="297"/>
      <c r="F1" s="297"/>
      <c r="G1" s="297"/>
    </row>
    <row r="2" spans="1:7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385</v>
      </c>
      <c r="B3" s="114"/>
      <c r="C3" s="114"/>
      <c r="D3" s="114"/>
      <c r="E3" s="114"/>
      <c r="F3" s="114"/>
      <c r="G3" s="115"/>
    </row>
    <row r="4" spans="1:7" x14ac:dyDescent="0.25">
      <c r="A4" s="113" t="s">
        <v>386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285" t="s">
        <v>4</v>
      </c>
      <c r="B7" s="293" t="s">
        <v>298</v>
      </c>
      <c r="C7" s="294"/>
      <c r="D7" s="294"/>
      <c r="E7" s="294"/>
      <c r="F7" s="295"/>
      <c r="G7" s="289" t="s">
        <v>387</v>
      </c>
    </row>
    <row r="8" spans="1:7" ht="30" x14ac:dyDescent="0.25">
      <c r="A8" s="286"/>
      <c r="B8" s="25" t="s">
        <v>300</v>
      </c>
      <c r="C8" s="7" t="s">
        <v>388</v>
      </c>
      <c r="D8" s="25" t="s">
        <v>302</v>
      </c>
      <c r="E8" s="25" t="s">
        <v>186</v>
      </c>
      <c r="F8" s="32" t="s">
        <v>203</v>
      </c>
      <c r="G8" s="288"/>
    </row>
    <row r="9" spans="1:7" ht="16.5" customHeight="1" x14ac:dyDescent="0.25">
      <c r="A9" s="26" t="s">
        <v>389</v>
      </c>
      <c r="B9" s="30">
        <f>SUM(B10,B19,B27,B37)</f>
        <v>308785429.44</v>
      </c>
      <c r="C9" s="30">
        <f t="shared" ref="C9:G9" si="0">SUM(C10,C19,C27,C37)</f>
        <v>82638479.25</v>
      </c>
      <c r="D9" s="30">
        <f t="shared" si="0"/>
        <v>391423908.69</v>
      </c>
      <c r="E9" s="30">
        <f t="shared" si="0"/>
        <v>117442600.68000002</v>
      </c>
      <c r="F9" s="30">
        <f t="shared" si="0"/>
        <v>112986947.89</v>
      </c>
      <c r="G9" s="30">
        <f t="shared" si="0"/>
        <v>273981308.00999999</v>
      </c>
    </row>
    <row r="10" spans="1:7" ht="15" customHeight="1" x14ac:dyDescent="0.25">
      <c r="A10" s="58" t="s">
        <v>390</v>
      </c>
      <c r="B10" s="47">
        <f>SUM(B11:B18)</f>
        <v>149956006.5</v>
      </c>
      <c r="C10" s="47">
        <f t="shared" ref="C10:G10" si="1">SUM(C11:C18)</f>
        <v>32922079.790000003</v>
      </c>
      <c r="D10" s="47">
        <f>SUM(D11:D18)</f>
        <v>182878086.28999999</v>
      </c>
      <c r="E10" s="47">
        <f t="shared" si="1"/>
        <v>40270968.790000007</v>
      </c>
      <c r="F10" s="47">
        <f t="shared" si="1"/>
        <v>40301989.790000007</v>
      </c>
      <c r="G10" s="47">
        <f t="shared" si="1"/>
        <v>142607117.5</v>
      </c>
    </row>
    <row r="11" spans="1:7" x14ac:dyDescent="0.25">
      <c r="A11" s="77" t="s">
        <v>391</v>
      </c>
      <c r="B11" s="235">
        <v>12736696.970000001</v>
      </c>
      <c r="C11" s="235">
        <v>0</v>
      </c>
      <c r="D11" s="236">
        <v>12736696.970000001</v>
      </c>
      <c r="E11" s="237">
        <v>2690516.63</v>
      </c>
      <c r="F11" s="237">
        <v>2690516.63</v>
      </c>
      <c r="G11" s="238">
        <v>10046180.34</v>
      </c>
    </row>
    <row r="12" spans="1:7" x14ac:dyDescent="0.25">
      <c r="A12" s="77" t="s">
        <v>392</v>
      </c>
      <c r="B12" s="234">
        <v>0</v>
      </c>
      <c r="C12" s="234">
        <v>0</v>
      </c>
      <c r="D12" s="236">
        <v>0</v>
      </c>
      <c r="E12" s="236">
        <v>0</v>
      </c>
      <c r="F12" s="236">
        <v>0</v>
      </c>
      <c r="G12" s="238">
        <v>0</v>
      </c>
    </row>
    <row r="13" spans="1:7" x14ac:dyDescent="0.25">
      <c r="A13" s="77" t="s">
        <v>393</v>
      </c>
      <c r="B13" s="235">
        <v>34456561.109999999</v>
      </c>
      <c r="C13" s="235">
        <v>894596.2</v>
      </c>
      <c r="D13" s="236">
        <v>35351157.310000002</v>
      </c>
      <c r="E13" s="237">
        <v>5210288.08</v>
      </c>
      <c r="F13" s="237">
        <v>5210288.08</v>
      </c>
      <c r="G13" s="238">
        <v>30140869.230000004</v>
      </c>
    </row>
    <row r="14" spans="1:7" x14ac:dyDescent="0.25">
      <c r="A14" s="77" t="s">
        <v>394</v>
      </c>
      <c r="B14" s="234">
        <v>0</v>
      </c>
      <c r="C14" s="234">
        <v>0</v>
      </c>
      <c r="D14" s="236">
        <v>0</v>
      </c>
      <c r="E14" s="236">
        <v>0</v>
      </c>
      <c r="F14" s="236">
        <v>0</v>
      </c>
      <c r="G14" s="238">
        <v>0</v>
      </c>
    </row>
    <row r="15" spans="1:7" x14ac:dyDescent="0.25">
      <c r="A15" s="77" t="s">
        <v>395</v>
      </c>
      <c r="B15" s="235">
        <v>40833933.719999999</v>
      </c>
      <c r="C15" s="235">
        <v>362032.06</v>
      </c>
      <c r="D15" s="236">
        <v>41195965.780000001</v>
      </c>
      <c r="E15" s="237">
        <v>13448364.92</v>
      </c>
      <c r="F15" s="237">
        <v>13477653.92</v>
      </c>
      <c r="G15" s="238">
        <v>27747600.859999999</v>
      </c>
    </row>
    <row r="16" spans="1:7" x14ac:dyDescent="0.25">
      <c r="A16" s="77" t="s">
        <v>396</v>
      </c>
      <c r="B16" s="234">
        <v>0</v>
      </c>
      <c r="C16" s="234">
        <v>0</v>
      </c>
      <c r="D16" s="236">
        <v>0</v>
      </c>
      <c r="E16" s="236">
        <v>0</v>
      </c>
      <c r="F16" s="236">
        <v>0</v>
      </c>
      <c r="G16" s="238">
        <v>0</v>
      </c>
    </row>
    <row r="17" spans="1:7" x14ac:dyDescent="0.25">
      <c r="A17" s="77" t="s">
        <v>397</v>
      </c>
      <c r="B17" s="235">
        <v>55809298.32</v>
      </c>
      <c r="C17" s="235">
        <v>30092461.82</v>
      </c>
      <c r="D17" s="236">
        <v>85901760.140000001</v>
      </c>
      <c r="E17" s="237">
        <v>15692065.57</v>
      </c>
      <c r="F17" s="237">
        <v>15693797.57</v>
      </c>
      <c r="G17" s="238">
        <v>70209694.569999993</v>
      </c>
    </row>
    <row r="18" spans="1:7" x14ac:dyDescent="0.25">
      <c r="A18" s="77" t="s">
        <v>398</v>
      </c>
      <c r="B18" s="235">
        <v>6119516.3799999999</v>
      </c>
      <c r="C18" s="235">
        <v>1572989.71</v>
      </c>
      <c r="D18" s="236">
        <v>7692506.0899999999</v>
      </c>
      <c r="E18" s="237">
        <v>3229733.59</v>
      </c>
      <c r="F18" s="237">
        <v>3229733.59</v>
      </c>
      <c r="G18" s="238">
        <v>4462772.5</v>
      </c>
    </row>
    <row r="19" spans="1:7" x14ac:dyDescent="0.25">
      <c r="A19" s="58" t="s">
        <v>399</v>
      </c>
      <c r="B19" s="47">
        <f>SUM(B20:B26)</f>
        <v>131604314.68000001</v>
      </c>
      <c r="C19" s="47">
        <f t="shared" ref="C19:G19" si="2">SUM(C20:C26)</f>
        <v>42976899.489999995</v>
      </c>
      <c r="D19" s="47">
        <f t="shared" si="2"/>
        <v>174581214.16999999</v>
      </c>
      <c r="E19" s="47">
        <f t="shared" si="2"/>
        <v>66718438.160000004</v>
      </c>
      <c r="F19" s="47">
        <f t="shared" si="2"/>
        <v>62231764.369999997</v>
      </c>
      <c r="G19" s="47">
        <f t="shared" si="2"/>
        <v>107862776.00999999</v>
      </c>
    </row>
    <row r="20" spans="1:7" x14ac:dyDescent="0.25">
      <c r="A20" s="77" t="s">
        <v>400</v>
      </c>
      <c r="B20" s="240">
        <v>17964665.739999998</v>
      </c>
      <c r="C20" s="240">
        <v>-2000000</v>
      </c>
      <c r="D20" s="239">
        <v>15964665.739999998</v>
      </c>
      <c r="E20" s="240">
        <v>3078899.35</v>
      </c>
      <c r="F20" s="240">
        <v>3078899.35</v>
      </c>
      <c r="G20" s="239">
        <v>12885766.389999999</v>
      </c>
    </row>
    <row r="21" spans="1:7" x14ac:dyDescent="0.25">
      <c r="A21" s="77" t="s">
        <v>401</v>
      </c>
      <c r="B21" s="240">
        <v>53875076.670000002</v>
      </c>
      <c r="C21" s="240">
        <v>1197580.98</v>
      </c>
      <c r="D21" s="239">
        <v>55072657.649999999</v>
      </c>
      <c r="E21" s="240">
        <v>49207546.520000003</v>
      </c>
      <c r="F21" s="240">
        <v>44730672.729999997</v>
      </c>
      <c r="G21" s="239">
        <v>5865111.1299999952</v>
      </c>
    </row>
    <row r="22" spans="1:7" x14ac:dyDescent="0.25">
      <c r="A22" s="77" t="s">
        <v>402</v>
      </c>
      <c r="B22" s="239">
        <v>0</v>
      </c>
      <c r="C22" s="239">
        <v>0</v>
      </c>
      <c r="D22" s="239">
        <v>0</v>
      </c>
      <c r="E22" s="239">
        <v>0</v>
      </c>
      <c r="F22" s="239">
        <v>0</v>
      </c>
      <c r="G22" s="239">
        <v>0</v>
      </c>
    </row>
    <row r="23" spans="1:7" x14ac:dyDescent="0.25">
      <c r="A23" s="77" t="s">
        <v>403</v>
      </c>
      <c r="B23" s="240">
        <v>11154573.68</v>
      </c>
      <c r="C23" s="240">
        <v>1111080</v>
      </c>
      <c r="D23" s="239">
        <v>12265653.68</v>
      </c>
      <c r="E23" s="240">
        <v>4191457.33</v>
      </c>
      <c r="F23" s="240">
        <v>4191457.33</v>
      </c>
      <c r="G23" s="239">
        <v>8074196.3499999996</v>
      </c>
    </row>
    <row r="24" spans="1:7" x14ac:dyDescent="0.25">
      <c r="A24" s="77" t="s">
        <v>404</v>
      </c>
      <c r="B24" s="239">
        <v>0</v>
      </c>
      <c r="C24" s="239">
        <v>0</v>
      </c>
      <c r="D24" s="239">
        <v>0</v>
      </c>
      <c r="E24" s="239">
        <v>0</v>
      </c>
      <c r="F24" s="239">
        <v>0</v>
      </c>
      <c r="G24" s="239">
        <v>0</v>
      </c>
    </row>
    <row r="25" spans="1:7" x14ac:dyDescent="0.25">
      <c r="A25" s="77" t="s">
        <v>405</v>
      </c>
      <c r="B25" s="240">
        <v>48609998.590000004</v>
      </c>
      <c r="C25" s="240">
        <v>42668238.509999998</v>
      </c>
      <c r="D25" s="239">
        <v>91278237.099999994</v>
      </c>
      <c r="E25" s="240">
        <v>10240534.960000001</v>
      </c>
      <c r="F25" s="240">
        <v>10230734.960000001</v>
      </c>
      <c r="G25" s="239">
        <v>81037702.139999986</v>
      </c>
    </row>
    <row r="26" spans="1:7" x14ac:dyDescent="0.25">
      <c r="A26" s="77" t="s">
        <v>406</v>
      </c>
      <c r="B26" s="239">
        <v>0</v>
      </c>
      <c r="C26" s="239">
        <v>0</v>
      </c>
      <c r="D26" s="239">
        <v>0</v>
      </c>
      <c r="E26" s="239">
        <v>0</v>
      </c>
      <c r="F26" s="239">
        <v>0</v>
      </c>
      <c r="G26" s="239">
        <v>0</v>
      </c>
    </row>
    <row r="27" spans="1:7" x14ac:dyDescent="0.25">
      <c r="A27" s="58" t="s">
        <v>407</v>
      </c>
      <c r="B27" s="47">
        <f>SUM(B28:B36)</f>
        <v>13891912.189999999</v>
      </c>
      <c r="C27" s="47">
        <f t="shared" ref="C27:G27" si="3">SUM(C28:C36)</f>
        <v>6239499.9700000007</v>
      </c>
      <c r="D27" s="47">
        <f t="shared" si="3"/>
        <v>20131412.160000004</v>
      </c>
      <c r="E27" s="47">
        <f t="shared" si="3"/>
        <v>7119894.7199999997</v>
      </c>
      <c r="F27" s="47">
        <f t="shared" si="3"/>
        <v>7119894.7199999997</v>
      </c>
      <c r="G27" s="47">
        <f t="shared" si="3"/>
        <v>13011517.440000001</v>
      </c>
    </row>
    <row r="28" spans="1:7" x14ac:dyDescent="0.25">
      <c r="A28" s="80" t="s">
        <v>408</v>
      </c>
      <c r="B28" s="242">
        <v>2438829.17</v>
      </c>
      <c r="C28" s="242">
        <v>2972000</v>
      </c>
      <c r="D28" s="241">
        <v>5410829.1699999999</v>
      </c>
      <c r="E28" s="242">
        <v>3061430.94</v>
      </c>
      <c r="F28" s="242">
        <v>3061430.94</v>
      </c>
      <c r="G28" s="243">
        <v>2349398.23</v>
      </c>
    </row>
    <row r="29" spans="1:7" x14ac:dyDescent="0.25">
      <c r="A29" s="77" t="s">
        <v>409</v>
      </c>
      <c r="B29" s="241">
        <v>0</v>
      </c>
      <c r="C29" s="241">
        <v>0</v>
      </c>
      <c r="D29" s="241">
        <v>0</v>
      </c>
      <c r="E29" s="241">
        <v>0</v>
      </c>
      <c r="F29" s="241">
        <v>0</v>
      </c>
      <c r="G29" s="243">
        <v>0</v>
      </c>
    </row>
    <row r="30" spans="1:7" x14ac:dyDescent="0.25">
      <c r="A30" s="77" t="s">
        <v>410</v>
      </c>
      <c r="B30" s="241">
        <v>0</v>
      </c>
      <c r="C30" s="241">
        <v>0</v>
      </c>
      <c r="D30" s="241">
        <v>0</v>
      </c>
      <c r="E30" s="241">
        <v>0</v>
      </c>
      <c r="F30" s="241">
        <v>0</v>
      </c>
      <c r="G30" s="243">
        <v>0</v>
      </c>
    </row>
    <row r="31" spans="1:7" x14ac:dyDescent="0.25">
      <c r="A31" s="77" t="s">
        <v>411</v>
      </c>
      <c r="B31" s="241">
        <v>0</v>
      </c>
      <c r="C31" s="241">
        <v>0</v>
      </c>
      <c r="D31" s="241">
        <v>0</v>
      </c>
      <c r="E31" s="241">
        <v>0</v>
      </c>
      <c r="F31" s="241">
        <v>0</v>
      </c>
      <c r="G31" s="243">
        <v>0</v>
      </c>
    </row>
    <row r="32" spans="1:7" x14ac:dyDescent="0.25">
      <c r="A32" s="77" t="s">
        <v>412</v>
      </c>
      <c r="B32" s="241">
        <v>0</v>
      </c>
      <c r="C32" s="241">
        <v>0</v>
      </c>
      <c r="D32" s="241">
        <v>0</v>
      </c>
      <c r="E32" s="241">
        <v>0</v>
      </c>
      <c r="F32" s="241">
        <v>0</v>
      </c>
      <c r="G32" s="243">
        <v>0</v>
      </c>
    </row>
    <row r="33" spans="1:7" ht="14.45" customHeight="1" x14ac:dyDescent="0.25">
      <c r="A33" s="77" t="s">
        <v>413</v>
      </c>
      <c r="B33" s="241">
        <v>0</v>
      </c>
      <c r="C33" s="241">
        <v>0</v>
      </c>
      <c r="D33" s="241">
        <v>0</v>
      </c>
      <c r="E33" s="241">
        <v>0</v>
      </c>
      <c r="F33" s="241">
        <v>0</v>
      </c>
      <c r="G33" s="243">
        <v>0</v>
      </c>
    </row>
    <row r="34" spans="1:7" ht="14.45" customHeight="1" x14ac:dyDescent="0.25">
      <c r="A34" s="77" t="s">
        <v>414</v>
      </c>
      <c r="B34" s="242">
        <v>9938001.3499999996</v>
      </c>
      <c r="C34" s="242">
        <v>3257499.97</v>
      </c>
      <c r="D34" s="241">
        <v>13195501.32</v>
      </c>
      <c r="E34" s="242">
        <v>3771155.77</v>
      </c>
      <c r="F34" s="242">
        <v>3771155.77</v>
      </c>
      <c r="G34" s="243">
        <v>9424345.5500000007</v>
      </c>
    </row>
    <row r="35" spans="1:7" ht="14.45" customHeight="1" x14ac:dyDescent="0.25">
      <c r="A35" s="77" t="s">
        <v>415</v>
      </c>
      <c r="B35" s="242">
        <v>1515081.67</v>
      </c>
      <c r="C35" s="242">
        <v>10000</v>
      </c>
      <c r="D35" s="241">
        <v>1525081.67</v>
      </c>
      <c r="E35" s="242">
        <v>287308.01</v>
      </c>
      <c r="F35" s="242">
        <v>287308.01</v>
      </c>
      <c r="G35" s="243">
        <v>1237773.6599999999</v>
      </c>
    </row>
    <row r="36" spans="1:7" ht="14.45" customHeight="1" x14ac:dyDescent="0.25">
      <c r="A36" s="77" t="s">
        <v>416</v>
      </c>
      <c r="B36" s="241">
        <v>0</v>
      </c>
      <c r="C36" s="241">
        <v>0</v>
      </c>
      <c r="D36" s="241">
        <v>0</v>
      </c>
      <c r="E36" s="241">
        <v>0</v>
      </c>
      <c r="F36" s="241">
        <v>0</v>
      </c>
      <c r="G36" s="243">
        <v>0</v>
      </c>
    </row>
    <row r="37" spans="1:7" ht="14.45" customHeight="1" x14ac:dyDescent="0.25">
      <c r="A37" s="59" t="s">
        <v>417</v>
      </c>
      <c r="B37" s="47">
        <f>SUM(B38:B41)</f>
        <v>13333196.07</v>
      </c>
      <c r="C37" s="47">
        <f t="shared" ref="C37:G37" si="4">SUM(C38:C41)</f>
        <v>500000</v>
      </c>
      <c r="D37" s="47">
        <f t="shared" si="4"/>
        <v>13833196.07</v>
      </c>
      <c r="E37" s="47">
        <f t="shared" si="4"/>
        <v>3333299.01</v>
      </c>
      <c r="F37" s="47">
        <f t="shared" si="4"/>
        <v>3333299.01</v>
      </c>
      <c r="G37" s="47">
        <f t="shared" si="4"/>
        <v>10499897.060000001</v>
      </c>
    </row>
    <row r="38" spans="1:7" x14ac:dyDescent="0.25">
      <c r="A38" s="80" t="s">
        <v>418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419</v>
      </c>
      <c r="B39" s="245">
        <v>13333196.07</v>
      </c>
      <c r="C39" s="245">
        <v>500000</v>
      </c>
      <c r="D39" s="244">
        <v>13833196.07</v>
      </c>
      <c r="E39" s="245">
        <v>3333299.01</v>
      </c>
      <c r="F39" s="245">
        <v>3333299.01</v>
      </c>
      <c r="G39" s="244">
        <v>10499897.060000001</v>
      </c>
    </row>
    <row r="40" spans="1:7" x14ac:dyDescent="0.25">
      <c r="A40" s="80" t="s">
        <v>420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421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422</v>
      </c>
      <c r="B43" s="4">
        <f>SUM(B44,B53,B61,B71)</f>
        <v>292745916.75</v>
      </c>
      <c r="C43" s="4">
        <f t="shared" ref="C43:G43" si="5">SUM(C44,C53,C61,C71)</f>
        <v>253608773.79000002</v>
      </c>
      <c r="D43" s="4">
        <f t="shared" si="5"/>
        <v>546354690.53999996</v>
      </c>
      <c r="E43" s="4">
        <f t="shared" si="5"/>
        <v>207939848</v>
      </c>
      <c r="F43" s="4">
        <f t="shared" si="5"/>
        <v>203773766.26000002</v>
      </c>
      <c r="G43" s="4">
        <f t="shared" si="5"/>
        <v>338414842.54000002</v>
      </c>
    </row>
    <row r="44" spans="1:7" x14ac:dyDescent="0.25">
      <c r="A44" s="58" t="s">
        <v>390</v>
      </c>
      <c r="B44" s="47">
        <f>SUM(B45:B52)</f>
        <v>54409411.369999997</v>
      </c>
      <c r="C44" s="47">
        <f t="shared" ref="C44:G44" si="6">SUM(C45:C52)</f>
        <v>4702233.24</v>
      </c>
      <c r="D44" s="47">
        <f t="shared" si="6"/>
        <v>59111644.609999992</v>
      </c>
      <c r="E44" s="47">
        <f t="shared" si="6"/>
        <v>67214034.469999999</v>
      </c>
      <c r="F44" s="47">
        <f t="shared" si="6"/>
        <v>67214034.469999999</v>
      </c>
      <c r="G44" s="47">
        <f t="shared" si="6"/>
        <v>-8102389.8600000069</v>
      </c>
    </row>
    <row r="45" spans="1:7" x14ac:dyDescent="0.25">
      <c r="A45" s="80" t="s">
        <v>391</v>
      </c>
      <c r="B45" s="247">
        <v>32550</v>
      </c>
      <c r="C45" s="247">
        <v>0</v>
      </c>
      <c r="D45" s="246">
        <v>32550</v>
      </c>
      <c r="E45" s="247">
        <v>6393.25</v>
      </c>
      <c r="F45" s="247">
        <v>6393.25</v>
      </c>
      <c r="G45" s="246">
        <v>26156.75</v>
      </c>
    </row>
    <row r="46" spans="1:7" x14ac:dyDescent="0.25">
      <c r="A46" s="80" t="s">
        <v>392</v>
      </c>
      <c r="B46" s="246">
        <v>0</v>
      </c>
      <c r="C46" s="246">
        <v>0</v>
      </c>
      <c r="D46" s="246">
        <v>0</v>
      </c>
      <c r="E46" s="246">
        <v>0</v>
      </c>
      <c r="F46" s="246">
        <v>0</v>
      </c>
      <c r="G46" s="246">
        <v>0</v>
      </c>
    </row>
    <row r="47" spans="1:7" x14ac:dyDescent="0.25">
      <c r="A47" s="80" t="s">
        <v>393</v>
      </c>
      <c r="B47" s="247">
        <v>629725</v>
      </c>
      <c r="C47" s="247">
        <v>0</v>
      </c>
      <c r="D47" s="246">
        <v>629725</v>
      </c>
      <c r="E47" s="247">
        <v>176082.87</v>
      </c>
      <c r="F47" s="247">
        <v>176082.87</v>
      </c>
      <c r="G47" s="246">
        <v>453642.13</v>
      </c>
    </row>
    <row r="48" spans="1:7" x14ac:dyDescent="0.25">
      <c r="A48" s="80" t="s">
        <v>394</v>
      </c>
      <c r="B48" s="246">
        <v>0</v>
      </c>
      <c r="C48" s="246">
        <v>0</v>
      </c>
      <c r="D48" s="246">
        <v>0</v>
      </c>
      <c r="E48" s="246">
        <v>0</v>
      </c>
      <c r="F48" s="246">
        <v>0</v>
      </c>
      <c r="G48" s="246">
        <v>0</v>
      </c>
    </row>
    <row r="49" spans="1:7" x14ac:dyDescent="0.25">
      <c r="A49" s="80" t="s">
        <v>395</v>
      </c>
      <c r="B49" s="247">
        <v>1356100</v>
      </c>
      <c r="C49" s="247">
        <v>200334.4</v>
      </c>
      <c r="D49" s="246">
        <v>1556434.4</v>
      </c>
      <c r="E49" s="247">
        <v>410442.85</v>
      </c>
      <c r="F49" s="247">
        <v>410442.85</v>
      </c>
      <c r="G49" s="246">
        <v>1145991.5499999998</v>
      </c>
    </row>
    <row r="50" spans="1:7" x14ac:dyDescent="0.25">
      <c r="A50" s="80" t="s">
        <v>396</v>
      </c>
      <c r="B50" s="246">
        <v>0</v>
      </c>
      <c r="C50" s="246">
        <v>0</v>
      </c>
      <c r="D50" s="246">
        <v>0</v>
      </c>
      <c r="E50" s="246">
        <v>0</v>
      </c>
      <c r="F50" s="246">
        <v>0</v>
      </c>
      <c r="G50" s="246">
        <v>0</v>
      </c>
    </row>
    <row r="51" spans="1:7" x14ac:dyDescent="0.25">
      <c r="A51" s="80" t="s">
        <v>397</v>
      </c>
      <c r="B51" s="247">
        <v>52391036.369999997</v>
      </c>
      <c r="C51" s="247">
        <v>4501898.84</v>
      </c>
      <c r="D51" s="246">
        <v>56892935.209999993</v>
      </c>
      <c r="E51" s="247">
        <v>66621115.5</v>
      </c>
      <c r="F51" s="247">
        <v>66621115.5</v>
      </c>
      <c r="G51" s="246">
        <v>-9728180.2900000066</v>
      </c>
    </row>
    <row r="52" spans="1:7" x14ac:dyDescent="0.25">
      <c r="A52" s="80" t="s">
        <v>398</v>
      </c>
      <c r="B52" s="247">
        <v>0</v>
      </c>
      <c r="C52" s="247">
        <v>0</v>
      </c>
      <c r="D52" s="246">
        <v>0</v>
      </c>
      <c r="E52" s="247">
        <v>0</v>
      </c>
      <c r="F52" s="247">
        <v>0</v>
      </c>
      <c r="G52" s="246">
        <v>0</v>
      </c>
    </row>
    <row r="53" spans="1:7" x14ac:dyDescent="0.25">
      <c r="A53" s="58" t="s">
        <v>399</v>
      </c>
      <c r="B53" s="47">
        <f>SUM(B54:B60)</f>
        <v>221352776.75999999</v>
      </c>
      <c r="C53" s="47">
        <f t="shared" ref="C53:G53" si="7">SUM(C54:C60)</f>
        <v>221626540.55000001</v>
      </c>
      <c r="D53" s="47">
        <f t="shared" si="7"/>
        <v>442979317.30999994</v>
      </c>
      <c r="E53" s="47">
        <f t="shared" si="7"/>
        <v>135694768.31999999</v>
      </c>
      <c r="F53" s="47">
        <f t="shared" si="7"/>
        <v>131528686.58</v>
      </c>
      <c r="G53" s="47">
        <f t="shared" si="7"/>
        <v>307284548.99000001</v>
      </c>
    </row>
    <row r="54" spans="1:7" x14ac:dyDescent="0.25">
      <c r="A54" s="80" t="s">
        <v>400</v>
      </c>
      <c r="B54" s="249">
        <v>20761250</v>
      </c>
      <c r="C54" s="249">
        <v>2003920</v>
      </c>
      <c r="D54" s="248">
        <v>22765170</v>
      </c>
      <c r="E54" s="249">
        <v>3011363.5</v>
      </c>
      <c r="F54" s="249">
        <v>3011363.5</v>
      </c>
      <c r="G54" s="248">
        <v>19753806.5</v>
      </c>
    </row>
    <row r="55" spans="1:7" x14ac:dyDescent="0.25">
      <c r="A55" s="80" t="s">
        <v>401</v>
      </c>
      <c r="B55" s="249">
        <v>193136768.75999999</v>
      </c>
      <c r="C55" s="249">
        <v>112125375.14</v>
      </c>
      <c r="D55" s="248">
        <v>305262143.89999998</v>
      </c>
      <c r="E55" s="249">
        <v>132587838.18000001</v>
      </c>
      <c r="F55" s="249">
        <v>128421756.44</v>
      </c>
      <c r="G55" s="248">
        <v>172674305.71999997</v>
      </c>
    </row>
    <row r="56" spans="1:7" x14ac:dyDescent="0.25">
      <c r="A56" s="80" t="s">
        <v>402</v>
      </c>
      <c r="B56" s="248">
        <v>0</v>
      </c>
      <c r="C56" s="248">
        <v>0</v>
      </c>
      <c r="D56" s="248">
        <v>0</v>
      </c>
      <c r="E56" s="248">
        <v>0</v>
      </c>
      <c r="F56" s="248">
        <v>0</v>
      </c>
      <c r="G56" s="248">
        <v>0</v>
      </c>
    </row>
    <row r="57" spans="1:7" x14ac:dyDescent="0.25">
      <c r="A57" s="81" t="s">
        <v>403</v>
      </c>
      <c r="B57" s="249">
        <v>503250</v>
      </c>
      <c r="C57" s="249">
        <v>0</v>
      </c>
      <c r="D57" s="248">
        <v>503250</v>
      </c>
      <c r="E57" s="249">
        <v>95566.64</v>
      </c>
      <c r="F57" s="249">
        <v>95566.64</v>
      </c>
      <c r="G57" s="248">
        <v>407683.36</v>
      </c>
    </row>
    <row r="58" spans="1:7" x14ac:dyDescent="0.25">
      <c r="A58" s="80" t="s">
        <v>404</v>
      </c>
      <c r="B58" s="248">
        <v>0</v>
      </c>
      <c r="C58" s="248">
        <v>0</v>
      </c>
      <c r="D58" s="248">
        <v>0</v>
      </c>
      <c r="E58" s="248">
        <v>0</v>
      </c>
      <c r="F58" s="248">
        <v>0</v>
      </c>
      <c r="G58" s="248">
        <v>0</v>
      </c>
    </row>
    <row r="59" spans="1:7" x14ac:dyDescent="0.25">
      <c r="A59" s="80" t="s">
        <v>405</v>
      </c>
      <c r="B59" s="249">
        <v>6951508</v>
      </c>
      <c r="C59" s="249">
        <v>107497245.41</v>
      </c>
      <c r="D59" s="248">
        <v>114448753.41</v>
      </c>
      <c r="E59" s="249">
        <v>0</v>
      </c>
      <c r="F59" s="249">
        <v>0</v>
      </c>
      <c r="G59" s="248">
        <v>114448753.41</v>
      </c>
    </row>
    <row r="60" spans="1:7" x14ac:dyDescent="0.25">
      <c r="A60" s="80" t="s">
        <v>406</v>
      </c>
      <c r="B60" s="248">
        <v>0</v>
      </c>
      <c r="C60" s="248">
        <v>0</v>
      </c>
      <c r="D60" s="248">
        <v>0</v>
      </c>
      <c r="E60" s="248">
        <v>0</v>
      </c>
      <c r="F60" s="248">
        <v>0</v>
      </c>
      <c r="G60" s="248">
        <v>0</v>
      </c>
    </row>
    <row r="61" spans="1:7" x14ac:dyDescent="0.25">
      <c r="A61" s="58" t="s">
        <v>407</v>
      </c>
      <c r="B61" s="47">
        <f>SUM(B62:B70)</f>
        <v>15750</v>
      </c>
      <c r="C61" s="47">
        <f t="shared" ref="C61:G61" si="8">SUM(C62:C70)</f>
        <v>27280000</v>
      </c>
      <c r="D61" s="47">
        <f t="shared" si="8"/>
        <v>27295750</v>
      </c>
      <c r="E61" s="47">
        <f t="shared" si="8"/>
        <v>789050.21000000008</v>
      </c>
      <c r="F61" s="47">
        <f t="shared" si="8"/>
        <v>789050.21000000008</v>
      </c>
      <c r="G61" s="47">
        <f t="shared" si="8"/>
        <v>26506699.790000003</v>
      </c>
    </row>
    <row r="62" spans="1:7" x14ac:dyDescent="0.25">
      <c r="A62" s="80" t="s">
        <v>408</v>
      </c>
      <c r="B62" s="251">
        <v>10500</v>
      </c>
      <c r="C62" s="251">
        <v>600000</v>
      </c>
      <c r="D62" s="250">
        <v>610500</v>
      </c>
      <c r="E62" s="251">
        <v>588308.31000000006</v>
      </c>
      <c r="F62" s="251">
        <v>588308.31000000006</v>
      </c>
      <c r="G62" s="250">
        <v>22191.689999999944</v>
      </c>
    </row>
    <row r="63" spans="1:7" x14ac:dyDescent="0.25">
      <c r="A63" s="80" t="s">
        <v>409</v>
      </c>
      <c r="B63" s="250">
        <v>0</v>
      </c>
      <c r="C63" s="250">
        <v>0</v>
      </c>
      <c r="D63" s="250">
        <v>0</v>
      </c>
      <c r="E63" s="250">
        <v>0</v>
      </c>
      <c r="F63" s="250">
        <v>0</v>
      </c>
      <c r="G63" s="250">
        <v>0</v>
      </c>
    </row>
    <row r="64" spans="1:7" x14ac:dyDescent="0.25">
      <c r="A64" s="80" t="s">
        <v>410</v>
      </c>
      <c r="B64" s="250">
        <v>0</v>
      </c>
      <c r="C64" s="250">
        <v>0</v>
      </c>
      <c r="D64" s="250">
        <v>0</v>
      </c>
      <c r="E64" s="250">
        <v>0</v>
      </c>
      <c r="F64" s="250">
        <v>0</v>
      </c>
      <c r="G64" s="250">
        <v>0</v>
      </c>
    </row>
    <row r="65" spans="1:7" x14ac:dyDescent="0.25">
      <c r="A65" s="80" t="s">
        <v>411</v>
      </c>
      <c r="B65" s="250">
        <v>0</v>
      </c>
      <c r="C65" s="250">
        <v>0</v>
      </c>
      <c r="D65" s="250">
        <v>0</v>
      </c>
      <c r="E65" s="250">
        <v>0</v>
      </c>
      <c r="F65" s="250">
        <v>0</v>
      </c>
      <c r="G65" s="250">
        <v>0</v>
      </c>
    </row>
    <row r="66" spans="1:7" x14ac:dyDescent="0.25">
      <c r="A66" s="80" t="s">
        <v>412</v>
      </c>
      <c r="B66" s="250">
        <v>0</v>
      </c>
      <c r="C66" s="250">
        <v>0</v>
      </c>
      <c r="D66" s="250">
        <v>0</v>
      </c>
      <c r="E66" s="250">
        <v>0</v>
      </c>
      <c r="F66" s="250">
        <v>0</v>
      </c>
      <c r="G66" s="250">
        <v>0</v>
      </c>
    </row>
    <row r="67" spans="1:7" x14ac:dyDescent="0.25">
      <c r="A67" s="80" t="s">
        <v>413</v>
      </c>
      <c r="B67" s="250">
        <v>0</v>
      </c>
      <c r="C67" s="250">
        <v>0</v>
      </c>
      <c r="D67" s="250">
        <v>0</v>
      </c>
      <c r="E67" s="250">
        <v>0</v>
      </c>
      <c r="F67" s="250">
        <v>0</v>
      </c>
      <c r="G67" s="250">
        <v>0</v>
      </c>
    </row>
    <row r="68" spans="1:7" x14ac:dyDescent="0.25">
      <c r="A68" s="80" t="s">
        <v>414</v>
      </c>
      <c r="B68" s="251">
        <v>5250</v>
      </c>
      <c r="C68" s="251">
        <v>26680000</v>
      </c>
      <c r="D68" s="250">
        <v>26685250</v>
      </c>
      <c r="E68" s="251">
        <v>200741.9</v>
      </c>
      <c r="F68" s="251">
        <v>200741.9</v>
      </c>
      <c r="G68" s="250">
        <v>26484508.100000001</v>
      </c>
    </row>
    <row r="69" spans="1:7" x14ac:dyDescent="0.25">
      <c r="A69" s="80" t="s">
        <v>415</v>
      </c>
      <c r="B69" s="251">
        <v>0</v>
      </c>
      <c r="C69" s="251">
        <v>0</v>
      </c>
      <c r="D69" s="250">
        <v>0</v>
      </c>
      <c r="E69" s="251">
        <v>0</v>
      </c>
      <c r="F69" s="251">
        <v>0</v>
      </c>
      <c r="G69" s="250">
        <v>0</v>
      </c>
    </row>
    <row r="70" spans="1:7" x14ac:dyDescent="0.25">
      <c r="A70" s="80" t="s">
        <v>416</v>
      </c>
      <c r="B70" s="250">
        <v>0</v>
      </c>
      <c r="C70" s="250">
        <v>0</v>
      </c>
      <c r="D70" s="250">
        <v>0</v>
      </c>
      <c r="E70" s="250">
        <v>0</v>
      </c>
      <c r="F70" s="250">
        <v>0</v>
      </c>
      <c r="G70" s="250">
        <v>0</v>
      </c>
    </row>
    <row r="71" spans="1:7" x14ac:dyDescent="0.25">
      <c r="A71" s="59" t="s">
        <v>417</v>
      </c>
      <c r="B71" s="47">
        <f>SUM(B72:B75)</f>
        <v>16967978.620000001</v>
      </c>
      <c r="C71" s="47">
        <f t="shared" ref="C71:G71" si="9">SUM(C72:C75)</f>
        <v>0</v>
      </c>
      <c r="D71" s="47">
        <f t="shared" si="9"/>
        <v>16967978.620000001</v>
      </c>
      <c r="E71" s="47">
        <f t="shared" si="9"/>
        <v>4241995</v>
      </c>
      <c r="F71" s="47">
        <f t="shared" si="9"/>
        <v>4241995</v>
      </c>
      <c r="G71" s="47">
        <f t="shared" si="9"/>
        <v>12725983.620000001</v>
      </c>
    </row>
    <row r="72" spans="1:7" x14ac:dyDescent="0.25">
      <c r="A72" s="80" t="s">
        <v>418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419</v>
      </c>
      <c r="B73" s="253">
        <v>16967978.620000001</v>
      </c>
      <c r="C73" s="253">
        <v>0</v>
      </c>
      <c r="D73" s="252">
        <v>16967978.620000001</v>
      </c>
      <c r="E73" s="253">
        <v>4241995</v>
      </c>
      <c r="F73" s="253">
        <v>4241995</v>
      </c>
      <c r="G73" s="252">
        <v>12725983.620000001</v>
      </c>
    </row>
    <row r="74" spans="1:7" x14ac:dyDescent="0.25">
      <c r="A74" s="80" t="s">
        <v>420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421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601531346.19000006</v>
      </c>
      <c r="C77" s="4">
        <f t="shared" ref="C77:G77" si="10">C43+C9</f>
        <v>336247253.04000002</v>
      </c>
      <c r="D77" s="4">
        <f t="shared" si="10"/>
        <v>937778599.23000002</v>
      </c>
      <c r="E77" s="4">
        <f t="shared" si="10"/>
        <v>325382448.68000001</v>
      </c>
      <c r="F77" s="4">
        <f t="shared" si="10"/>
        <v>316760714.15000004</v>
      </c>
      <c r="G77" s="4">
        <f t="shared" si="10"/>
        <v>612396150.54999995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9:G19 C9:G9 B10:C10 E10:G10 B27:G27 B37:G38 B40:G44 B53:G53 B61:G61 B71:G72 B7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C11" sqref="C1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90" t="s">
        <v>423</v>
      </c>
      <c r="B1" s="282"/>
      <c r="C1" s="282"/>
      <c r="D1" s="282"/>
      <c r="E1" s="282"/>
      <c r="F1" s="282"/>
      <c r="G1" s="283"/>
    </row>
    <row r="2" spans="1:7" x14ac:dyDescent="0.25">
      <c r="A2" s="110" t="str">
        <f>'Formato 1'!A2</f>
        <v>Municipio Dolores Hidalgo CIN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424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285" t="s">
        <v>425</v>
      </c>
      <c r="B7" s="288" t="s">
        <v>298</v>
      </c>
      <c r="C7" s="288"/>
      <c r="D7" s="288"/>
      <c r="E7" s="288"/>
      <c r="F7" s="288"/>
      <c r="G7" s="288" t="s">
        <v>299</v>
      </c>
    </row>
    <row r="8" spans="1:7" ht="30" x14ac:dyDescent="0.25">
      <c r="A8" s="286"/>
      <c r="B8" s="7" t="s">
        <v>300</v>
      </c>
      <c r="C8" s="33" t="s">
        <v>388</v>
      </c>
      <c r="D8" s="33" t="s">
        <v>231</v>
      </c>
      <c r="E8" s="33" t="s">
        <v>186</v>
      </c>
      <c r="F8" s="33" t="s">
        <v>203</v>
      </c>
      <c r="G8" s="298"/>
    </row>
    <row r="9" spans="1:7" ht="15.75" customHeight="1" x14ac:dyDescent="0.25">
      <c r="A9" s="26" t="s">
        <v>426</v>
      </c>
      <c r="B9" s="119">
        <f>SUM(B10,B11,B12,B15,B16,B19)</f>
        <v>182482174.93000001</v>
      </c>
      <c r="C9" s="119">
        <f t="shared" ref="C9:G9" si="0">SUM(C10,C11,C12,C15,C16,C19)</f>
        <v>30892461.82</v>
      </c>
      <c r="D9" s="119">
        <f t="shared" si="0"/>
        <v>213374636.75</v>
      </c>
      <c r="E9" s="119">
        <f t="shared" si="0"/>
        <v>41349978.350000001</v>
      </c>
      <c r="F9" s="119">
        <f t="shared" si="0"/>
        <v>41351710.350000001</v>
      </c>
      <c r="G9" s="119">
        <f t="shared" si="0"/>
        <v>172024658.40000001</v>
      </c>
    </row>
    <row r="10" spans="1:7" x14ac:dyDescent="0.25">
      <c r="A10" s="58" t="s">
        <v>427</v>
      </c>
      <c r="B10" s="255">
        <v>182482174.93000001</v>
      </c>
      <c r="C10" s="255">
        <v>30892461.82</v>
      </c>
      <c r="D10" s="254">
        <v>213374636.75</v>
      </c>
      <c r="E10" s="255">
        <v>41349978.350000001</v>
      </c>
      <c r="F10" s="255">
        <v>41351710.350000001</v>
      </c>
      <c r="G10" s="76">
        <f>D10-E10</f>
        <v>172024658.40000001</v>
      </c>
    </row>
    <row r="11" spans="1:7" ht="15.75" customHeight="1" x14ac:dyDescent="0.25">
      <c r="A11" s="58" t="s">
        <v>428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429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431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432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433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434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435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436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437</v>
      </c>
      <c r="B21" s="119">
        <f>SUM(B22,B23,B24,B27,B28,B31)</f>
        <v>32989636.370000001</v>
      </c>
      <c r="C21" s="119">
        <f t="shared" ref="C21:F21" si="4">SUM(C22,C23,C24,C27,C28,C31)</f>
        <v>-30092461.82</v>
      </c>
      <c r="D21" s="119">
        <f t="shared" si="4"/>
        <v>2897174.5500000007</v>
      </c>
      <c r="E21" s="119">
        <f t="shared" si="4"/>
        <v>404174.55</v>
      </c>
      <c r="F21" s="119">
        <f t="shared" si="4"/>
        <v>404174.55</v>
      </c>
      <c r="G21" s="119">
        <f>SUM(G22,G23,G24,G27,G28,G31)</f>
        <v>2493000.0000000009</v>
      </c>
    </row>
    <row r="22" spans="1:7" x14ac:dyDescent="0.25">
      <c r="A22" s="58" t="s">
        <v>427</v>
      </c>
      <c r="B22" s="257">
        <v>32989636.370000001</v>
      </c>
      <c r="C22" s="257">
        <v>-30092461.82</v>
      </c>
      <c r="D22" s="256">
        <v>2897174.5500000007</v>
      </c>
      <c r="E22" s="257">
        <v>404174.55</v>
      </c>
      <c r="F22" s="257">
        <v>404174.55</v>
      </c>
      <c r="G22" s="76">
        <f t="shared" ref="G22:G31" si="5">D22-E22</f>
        <v>2493000.0000000009</v>
      </c>
    </row>
    <row r="23" spans="1:7" x14ac:dyDescent="0.25">
      <c r="A23" s="58" t="s">
        <v>428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429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432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433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434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435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436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438</v>
      </c>
      <c r="B33" s="119">
        <f>B21+B9</f>
        <v>215471811.30000001</v>
      </c>
      <c r="C33" s="119">
        <f t="shared" ref="C33:G33" si="8">C21+C9</f>
        <v>800000</v>
      </c>
      <c r="D33" s="119">
        <f t="shared" si="8"/>
        <v>216271811.30000001</v>
      </c>
      <c r="E33" s="119">
        <f t="shared" si="8"/>
        <v>41754152.899999999</v>
      </c>
      <c r="F33" s="119">
        <f t="shared" si="8"/>
        <v>41755884.899999999</v>
      </c>
      <c r="G33" s="119">
        <f t="shared" si="8"/>
        <v>174517658.40000001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:G11 B34:G34 B12:F21 C9:G9 G10 B23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CTA PCA</cp:lastModifiedBy>
  <cp:revision/>
  <cp:lastPrinted>2024-03-20T14:35:03Z</cp:lastPrinted>
  <dcterms:created xsi:type="dcterms:W3CDTF">2023-03-16T22:14:51Z</dcterms:created>
  <dcterms:modified xsi:type="dcterms:W3CDTF">2024-04-29T19:36:13Z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