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SEG entrega Cierres trimestrales\2024\2do Trim 2024\1. PT Formatos SIRET\"/>
    </mc:Choice>
  </mc:AlternateContent>
  <bookViews>
    <workbookView xWindow="-120" yWindow="-120" windowWidth="20730" windowHeight="1104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F30" i="3"/>
  <c r="F22" i="3"/>
  <c r="F13" i="3"/>
  <c r="F14" i="3"/>
  <c r="F15" i="3"/>
  <c r="F16" i="3"/>
  <c r="F17" i="3"/>
  <c r="F18" i="3"/>
  <c r="F19" i="3"/>
  <c r="F20" i="3"/>
  <c r="F12" i="3"/>
  <c r="I152" i="1"/>
  <c r="H152" i="1"/>
  <c r="I42" i="1"/>
  <c r="H42" i="1"/>
  <c r="H32" i="1"/>
  <c r="H22" i="1"/>
  <c r="H14" i="1"/>
  <c r="H151" i="1"/>
  <c r="I24" i="1" l="1"/>
  <c r="I25" i="1"/>
  <c r="I26" i="1"/>
  <c r="I27" i="1"/>
  <c r="I28" i="1"/>
  <c r="I29" i="1"/>
  <c r="I30" i="1"/>
  <c r="I31" i="1"/>
  <c r="I23" i="1"/>
  <c r="H24" i="1"/>
  <c r="H25" i="1"/>
  <c r="H26" i="1"/>
  <c r="H27" i="1"/>
  <c r="H28" i="1"/>
  <c r="H29" i="1"/>
  <c r="H30" i="1"/>
  <c r="H31" i="1"/>
  <c r="H23" i="1"/>
  <c r="I16" i="1"/>
  <c r="I17" i="1"/>
  <c r="I18" i="1"/>
  <c r="I19" i="1"/>
  <c r="I20" i="1"/>
  <c r="I21" i="1"/>
  <c r="I15" i="1"/>
  <c r="H16" i="1"/>
  <c r="H17" i="1"/>
  <c r="H18" i="1"/>
  <c r="H19" i="1"/>
  <c r="H20" i="1"/>
  <c r="H21" i="1"/>
  <c r="H15" i="1"/>
  <c r="H92" i="1" l="1"/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4" i="1"/>
  <c r="I64" i="1" s="1"/>
  <c r="H65" i="1"/>
  <c r="I65" i="1" s="1"/>
  <c r="H63" i="1"/>
  <c r="I63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I151" i="1"/>
  <c r="H150" i="1"/>
  <c r="I150" i="1" s="1"/>
  <c r="H149" i="1"/>
  <c r="I149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39" i="1"/>
  <c r="I139" i="1" s="1"/>
  <c r="H138" i="1"/>
  <c r="I138" i="1" s="1"/>
  <c r="H137" i="1"/>
  <c r="I137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I127" i="1"/>
  <c r="H127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I119" i="1"/>
  <c r="H119" i="1"/>
  <c r="H118" i="1"/>
  <c r="I118" i="1" s="1"/>
  <c r="H117" i="1"/>
  <c r="I117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I54" i="1"/>
  <c r="H54" i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95" i="1"/>
  <c r="I95" i="1" s="1"/>
  <c r="H94" i="1"/>
  <c r="I94" i="1" s="1"/>
  <c r="H93" i="1"/>
  <c r="I93" i="1" s="1"/>
  <c r="I92" i="1"/>
  <c r="H91" i="1"/>
  <c r="I91" i="1" s="1"/>
  <c r="H90" i="1"/>
  <c r="I90" i="1" s="1"/>
  <c r="H89" i="1"/>
  <c r="I89" i="1" s="1"/>
  <c r="G22" i="1"/>
  <c r="G32" i="1"/>
  <c r="G42" i="1"/>
  <c r="G52" i="1"/>
  <c r="G62" i="1"/>
  <c r="G66" i="1"/>
  <c r="G74" i="1"/>
  <c r="G78" i="1"/>
  <c r="G88" i="1"/>
  <c r="G96" i="1"/>
  <c r="G106" i="1"/>
  <c r="G116" i="1"/>
  <c r="G126" i="1"/>
  <c r="G136" i="1"/>
  <c r="G140" i="1"/>
  <c r="G148" i="1"/>
  <c r="G152" i="1"/>
  <c r="D148" i="1"/>
  <c r="D140" i="1"/>
  <c r="D136" i="1"/>
  <c r="D87" i="1" s="1"/>
  <c r="D126" i="1"/>
  <c r="D116" i="1"/>
  <c r="D106" i="1"/>
  <c r="D96" i="1"/>
  <c r="D88" i="1"/>
  <c r="G87" i="1" l="1"/>
  <c r="F78" i="1" l="1"/>
  <c r="F74" i="1"/>
  <c r="F66" i="1"/>
  <c r="F152" i="1" l="1"/>
  <c r="E152" i="1"/>
  <c r="D152" i="1"/>
  <c r="C152" i="1"/>
  <c r="I148" i="1"/>
  <c r="H148" i="1"/>
  <c r="F148" i="1"/>
  <c r="E148" i="1"/>
  <c r="C148" i="1"/>
  <c r="I140" i="1"/>
  <c r="H140" i="1"/>
  <c r="F140" i="1"/>
  <c r="E140" i="1"/>
  <c r="C140" i="1"/>
  <c r="I136" i="1"/>
  <c r="H136" i="1"/>
  <c r="F136" i="1"/>
  <c r="E136" i="1"/>
  <c r="C136" i="1"/>
  <c r="I126" i="1"/>
  <c r="H126" i="1"/>
  <c r="F126" i="1"/>
  <c r="E126" i="1"/>
  <c r="C126" i="1"/>
  <c r="I116" i="1"/>
  <c r="H116" i="1"/>
  <c r="F116" i="1"/>
  <c r="E116" i="1"/>
  <c r="C116" i="1"/>
  <c r="I106" i="1"/>
  <c r="H106" i="1"/>
  <c r="F106" i="1"/>
  <c r="E106" i="1"/>
  <c r="C106" i="1"/>
  <c r="I96" i="1"/>
  <c r="H96" i="1"/>
  <c r="F96" i="1"/>
  <c r="E96" i="1"/>
  <c r="C96" i="1"/>
  <c r="I88" i="1"/>
  <c r="H88" i="1"/>
  <c r="F88" i="1"/>
  <c r="E88" i="1"/>
  <c r="C88" i="1"/>
  <c r="I78" i="1"/>
  <c r="H78" i="1"/>
  <c r="E78" i="1"/>
  <c r="D78" i="1"/>
  <c r="C78" i="1"/>
  <c r="I74" i="1"/>
  <c r="H74" i="1"/>
  <c r="E74" i="1"/>
  <c r="D74" i="1"/>
  <c r="C74" i="1"/>
  <c r="I66" i="1"/>
  <c r="H66" i="1"/>
  <c r="E66" i="1"/>
  <c r="D66" i="1"/>
  <c r="D13" i="1" s="1"/>
  <c r="C66" i="1"/>
  <c r="I62" i="1"/>
  <c r="H62" i="1"/>
  <c r="F62" i="1"/>
  <c r="E62" i="1"/>
  <c r="D62" i="1"/>
  <c r="C62" i="1"/>
  <c r="I52" i="1"/>
  <c r="H52" i="1"/>
  <c r="F52" i="1"/>
  <c r="E52" i="1"/>
  <c r="D52" i="1"/>
  <c r="C52" i="1"/>
  <c r="F42" i="1"/>
  <c r="E42" i="1"/>
  <c r="D42" i="1"/>
  <c r="C42" i="1"/>
  <c r="I32" i="1"/>
  <c r="F32" i="1"/>
  <c r="E32" i="1"/>
  <c r="D32" i="1"/>
  <c r="C32" i="1"/>
  <c r="I14" i="1"/>
  <c r="G14" i="1"/>
  <c r="G13" i="1" s="1"/>
  <c r="G161" i="1" s="1"/>
  <c r="F14" i="1"/>
  <c r="E14" i="1"/>
  <c r="D14" i="1"/>
  <c r="I22" i="1"/>
  <c r="F22" i="1"/>
  <c r="E22" i="1"/>
  <c r="D22" i="1"/>
  <c r="C22" i="1"/>
  <c r="C14" i="1"/>
  <c r="D161" i="1" l="1"/>
  <c r="H87" i="1"/>
  <c r="I87" i="1"/>
  <c r="E87" i="1"/>
  <c r="F87" i="1"/>
  <c r="C87" i="1"/>
  <c r="I13" i="1"/>
  <c r="E13" i="1"/>
  <c r="E161" i="1" s="1"/>
  <c r="H13" i="1"/>
  <c r="F13" i="1"/>
  <c r="C13" i="1"/>
  <c r="H161" i="1" l="1"/>
  <c r="I161" i="1"/>
  <c r="F161" i="1"/>
  <c r="C161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<sst xmlns="http://schemas.openxmlformats.org/spreadsheetml/2006/main" count="275" uniqueCount="163">
  <si>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</si>
  <si>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</si>
  <si>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</si>
  <si>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</si>
  <si>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</si>
  <si>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</si>
  <si>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</si>
  <si>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</si>
  <si>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</si>
  <si>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</si>
  <si>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</si>
  <si>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</si>
  <si>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</si>
  <si>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</si>
  <si>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</si>
  <si>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</si>
  <si>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</si>
  <si>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</si>
  <si>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</si>
  <si>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</si>
  <si>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</si>
  <si>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</si>
  <si>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</si>
  <si>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</si>
  <si>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</si>
  <si>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</si>
  <si>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</si>
  <si>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</si>
  <si>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</si>
  <si>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</si>
  <si>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</si>
  <si>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</si>
  <si>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</si>
  <si>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</si>
  <si>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</si>
  <si>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</si>
  <si>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</si>
  <si>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</si>
  <si>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</si>
  <si>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</si>
  <si>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</si>
  <si>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</si>
  <si>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</si>
  <si>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</si>
  <si>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</si>
  <si>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</si>
  <si>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</si>
  <si>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</si>
  <si>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</si>
  <si>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</si>
  <si>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</si>
  <si>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</si>
  <si>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</si>
  <si>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</si>
  <si>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</si>
  <si>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</si>
  <si>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</si>
  <si>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</si>
  <si>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</si>
  <si>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</si>
  <si>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</si>
  <si>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</si>
  <si>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</si>
  <si>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</si>
  <si>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</si>
  <si>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</si>
  <si>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</si>
  <si>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</si>
  <si>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</si>
  <si>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</si>
  <si>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</si>
  <si>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</si>
  <si>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</si>
  <si>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</si>
  <si>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</si>
  <si>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</si>
  <si>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</si>
  <si>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</si>
  <si>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</si>
  <si>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</si>
  <si>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</si>
  <si>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</si>
  <si>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</si>
  <si>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</si>
  <si>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</si>
  <si>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</si>
  <si>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</si>
  <si>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</si>
  <si>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</si>
  <si>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</si>
  <si>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</si>
  <si>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</si>
  <si>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</si>
  <si>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</si>
  <si>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</si>
  <si>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</si>
  <si>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</si>
  <si>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</si>
  <si>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</si>
  <si>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</si>
  <si>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</si>
  <si>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</si>
  <si>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</si>
  <si>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</si>
  <si>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</si>
  <si>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</si>
  <si>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</si>
  <si>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</si>
  <si>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</si>
  <si>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</si>
  <si>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</si>
  <si>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</si>
  <si>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</si>
  <si>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</si>
  <si>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</si>
  <si>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</si>
  <si>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</si>
  <si>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</si>
  <si>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</si>
  <si>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</si>
  <si>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</si>
  <si>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</si>
  <si>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</si>
  <si>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</si>
  <si>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</si>
  <si>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</si>
  <si>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</si>
  <si>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</si>
  <si>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</si>
  <si>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</si>
  <si>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</si>
  <si>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</si>
  <si>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</si>
  <si>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</si>
  <si>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</si>
  <si>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</si>
  <si>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</si>
  <si>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</si>
  <si>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</si>
  <si>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</si>
  <si>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</si>
  <si>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</si>
  <si>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</si>
  <si>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</si>
  <si>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</si>
  <si>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</si>
  <si>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</si>
  <si>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</si>
  <si>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Municipio Dolores Hidalgo CIN</t>
  </si>
  <si>
    <t>Correspondiente del 01 de enero al 30 de junio de 2024</t>
  </si>
  <si>
    <t>El Municipio de Dolores Hidalgo CIN en este periodo no cuenta con un Balance Presupuestario de Recursos Disponibles Negativo</t>
  </si>
  <si>
    <t>Ejercicio 2024</t>
  </si>
  <si>
    <t>Cuenta</t>
  </si>
  <si>
    <t>Nombre de la Cuenta</t>
  </si>
  <si>
    <t>A 90 Días</t>
  </si>
  <si>
    <t>Deudores Diversos por Cobrar a Corto Plazo</t>
  </si>
  <si>
    <t>Deudores por Anticipos de la Tesorería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</si>
  <si>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</si>
  <si>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</si>
  <si>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</si>
  <si>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Contratistas por Obras Públicas a Corto Plazo</t>
  </si>
  <si>
    <t>El municipio de Dolores Hidalgo Cuna de la Independencia Nacional en este periodo del segundo trimestre 2024 no ha contraido Financiamiento u Obligacion en los terminos del Titulo Tercero Capítulo Uno de la Ley de Disciplina Financiera de las Entidades Federativas y Municipios.</t>
  </si>
  <si>
    <t>El municipio de Dolores Hidalgo Cuna de la Independencia Nacional en este periodo del segundo trimestre 2024 no cuenta con convenios de Deuda 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</si>
</sst>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306"/>
        <bgColor rgb="FF47130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4" fontId="3" fillId="0" borderId="0" xfId="0" applyNumberFormat="1" applyFont="1"/>
    <xf numFmtId="43" fontId="3" fillId="0" borderId="0" xfId="7" applyFont="1"/>
    <xf numFmtId="4" fontId="0" fillId="0" borderId="0" xfId="0" applyNumberFormat="1"/>
    <xf numFmtId="0" fontId="18" fillId="5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8">
    <cellStyle name="Hipervínculo" xfId="1" builtinId="8"/>
    <cellStyle name="Millares" xfId="7" builtinId="3"/>
    <cellStyle name="Millares 2" xfId="6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21" sqref="B2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2</v>
      </c>
    </row>
    <row r="4" spans="1:4" x14ac:dyDescent="0.2">
      <c r="A4" s="79" t="s">
        <v>5</v>
      </c>
      <c r="B4" s="80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6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6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150</v>
      </c>
    </row>
    <row r="16" spans="1:6" x14ac:dyDescent="0.2">
      <c r="C16" s="69" t="s">
        <v>23</v>
      </c>
    </row>
    <row r="17" spans="3:3" x14ac:dyDescent="0.2">
      <c r="C17" s="68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zoomScaleNormal="100" workbookViewId="0">
      <selection activeCell="G147" sqref="G147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.6640625" style="1" bestFit="1" customWidth="1"/>
    <col min="4" max="4" width="15" style="1" bestFit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9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9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87" t="str">
        <f>B1</f>
        <v>Municipio Dolores Hidalgo CIN</v>
      </c>
      <c r="C6" s="87"/>
      <c r="D6" s="87"/>
      <c r="E6" s="87"/>
      <c r="F6" s="87"/>
      <c r="G6" s="87"/>
      <c r="H6" s="87"/>
      <c r="I6" s="87"/>
    </row>
    <row r="7" spans="1:9" x14ac:dyDescent="0.2">
      <c r="B7" s="82" t="s">
        <v>26</v>
      </c>
      <c r="C7" s="82"/>
      <c r="D7" s="82"/>
      <c r="E7" s="82"/>
      <c r="F7" s="82"/>
      <c r="G7" s="82"/>
      <c r="H7" s="82"/>
      <c r="I7" s="82"/>
    </row>
    <row r="8" spans="1:9" x14ac:dyDescent="0.2">
      <c r="B8" s="82" t="s">
        <v>27</v>
      </c>
      <c r="C8" s="82"/>
      <c r="D8" s="82"/>
      <c r="E8" s="82"/>
      <c r="F8" s="82"/>
      <c r="G8" s="82"/>
      <c r="H8" s="82"/>
      <c r="I8" s="82"/>
    </row>
    <row r="9" spans="1:9" x14ac:dyDescent="0.2">
      <c r="B9" s="82" t="str">
        <f>B3</f>
        <v>Correspondiente del 01 de enero al 30 de junio de 2024</v>
      </c>
      <c r="C9" s="82"/>
      <c r="D9" s="82"/>
      <c r="E9" s="82"/>
      <c r="F9" s="82"/>
      <c r="G9" s="82"/>
      <c r="H9" s="82"/>
      <c r="I9" s="82"/>
    </row>
    <row r="10" spans="1:9" x14ac:dyDescent="0.2">
      <c r="B10" s="83" t="s">
        <v>28</v>
      </c>
      <c r="C10" s="83"/>
      <c r="D10" s="83"/>
      <c r="E10" s="83"/>
      <c r="F10" s="83"/>
      <c r="G10" s="83"/>
      <c r="H10" s="83"/>
      <c r="I10" s="83"/>
    </row>
    <row r="11" spans="1:9" x14ac:dyDescent="0.2">
      <c r="B11" s="9"/>
      <c r="C11" s="9"/>
      <c r="D11" s="84" t="s">
        <v>29</v>
      </c>
      <c r="E11" s="85"/>
      <c r="F11" s="85"/>
      <c r="G11" s="85"/>
      <c r="H11" s="86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C14+C22+C32+C42+C52+C62+C66+C74+C78</f>
        <v>308785429.44</v>
      </c>
      <c r="D13" s="3">
        <f>D14+D22+D32+D42+D52+D62+D66+D74+D78</f>
        <v>155073428.38999999</v>
      </c>
      <c r="E13" s="3">
        <f t="shared" ref="E13:I13" si="0">E14+E22+E32+E42+E52+E62+E66+E74+E78</f>
        <v>15461791.369999999</v>
      </c>
      <c r="F13" s="3">
        <f t="shared" si="0"/>
        <v>215618276.10999998</v>
      </c>
      <c r="G13" s="3">
        <f t="shared" si="0"/>
        <v>215618276.11000001</v>
      </c>
      <c r="H13" s="3">
        <f t="shared" si="0"/>
        <v>139611637.02000001</v>
      </c>
      <c r="I13" s="3">
        <f t="shared" si="0"/>
        <v>448397066.45999998</v>
      </c>
    </row>
    <row r="14" spans="1:9" x14ac:dyDescent="0.2">
      <c r="B14" s="17" t="s">
        <v>39</v>
      </c>
      <c r="C14" s="3">
        <f>SUM(C15:C21)</f>
        <v>182482174.93000001</v>
      </c>
      <c r="D14" s="3">
        <f t="shared" ref="D14:I14" si="1">SUM(D15:D21)</f>
        <v>30704759.359999999</v>
      </c>
      <c r="E14" s="3">
        <f t="shared" si="1"/>
        <v>0</v>
      </c>
      <c r="F14" s="3">
        <f t="shared" si="1"/>
        <v>1158247.54</v>
      </c>
      <c r="G14" s="3">
        <f t="shared" si="1"/>
        <v>86506217.400000006</v>
      </c>
      <c r="H14" s="3">
        <f>SUM(H15:H21)</f>
        <v>-54643210.499999985</v>
      </c>
      <c r="I14" s="3">
        <f t="shared" si="1"/>
        <v>127838964.43000001</v>
      </c>
    </row>
    <row r="15" spans="1:9" x14ac:dyDescent="0.2">
      <c r="B15" s="16" t="s">
        <v>40</v>
      </c>
      <c r="C15" s="4">
        <v>109385605.63</v>
      </c>
      <c r="D15" s="4">
        <v>26761636.370000001</v>
      </c>
      <c r="E15" s="4">
        <v>0</v>
      </c>
      <c r="F15" s="4">
        <v>0</v>
      </c>
      <c r="G15" s="4">
        <v>67989281</v>
      </c>
      <c r="H15" s="4">
        <f>D15-E15+F15-G15</f>
        <v>-41227644.629999995</v>
      </c>
      <c r="I15" s="4">
        <f>C15+H15</f>
        <v>68157961</v>
      </c>
    </row>
    <row r="16" spans="1:9" x14ac:dyDescent="0.2">
      <c r="B16" s="16" t="s">
        <v>41</v>
      </c>
      <c r="C16" s="4">
        <v>178974</v>
      </c>
      <c r="D16" s="4">
        <v>0</v>
      </c>
      <c r="E16" s="4">
        <v>0</v>
      </c>
      <c r="F16" s="4">
        <v>0</v>
      </c>
      <c r="G16" s="4">
        <v>94866</v>
      </c>
      <c r="H16" s="4">
        <f t="shared" ref="H16:H21" si="2">D16-E16+F16-G16</f>
        <v>-94866</v>
      </c>
      <c r="I16" s="4">
        <f t="shared" ref="I16:I21" si="3">C16+H16</f>
        <v>84108</v>
      </c>
    </row>
    <row r="17" spans="2:9" x14ac:dyDescent="0.2">
      <c r="B17" s="16" t="s">
        <v>42</v>
      </c>
      <c r="C17" s="4">
        <v>24209320.690000001</v>
      </c>
      <c r="D17" s="4">
        <v>195297.54</v>
      </c>
      <c r="E17" s="4">
        <v>0</v>
      </c>
      <c r="F17" s="4">
        <v>1072227.54</v>
      </c>
      <c r="G17" s="4">
        <v>4143266.6800000006</v>
      </c>
      <c r="H17" s="4">
        <f t="shared" si="2"/>
        <v>-2875741.6000000006</v>
      </c>
      <c r="I17" s="4">
        <f t="shared" si="3"/>
        <v>21333579.09</v>
      </c>
    </row>
    <row r="18" spans="2:9" x14ac:dyDescent="0.2">
      <c r="B18" s="16" t="s">
        <v>43</v>
      </c>
      <c r="C18" s="4">
        <v>9865000</v>
      </c>
      <c r="D18" s="4">
        <v>3747825.45</v>
      </c>
      <c r="E18" s="4">
        <v>0</v>
      </c>
      <c r="F18" s="4">
        <v>86020</v>
      </c>
      <c r="G18" s="4">
        <v>0</v>
      </c>
      <c r="H18" s="4">
        <f t="shared" si="2"/>
        <v>3833845.45</v>
      </c>
      <c r="I18" s="4">
        <f t="shared" si="3"/>
        <v>13698845.449999999</v>
      </c>
    </row>
    <row r="19" spans="2:9" x14ac:dyDescent="0.2">
      <c r="B19" s="16" t="s">
        <v>44</v>
      </c>
      <c r="C19" s="4">
        <v>37593274.609999999</v>
      </c>
      <c r="D19" s="4">
        <v>0</v>
      </c>
      <c r="E19" s="4">
        <v>0</v>
      </c>
      <c r="F19" s="4">
        <v>0</v>
      </c>
      <c r="G19" s="71">
        <v>14278803.719999995</v>
      </c>
      <c r="H19" s="4">
        <f t="shared" si="2"/>
        <v>-14278803.719999995</v>
      </c>
      <c r="I19" s="4">
        <f t="shared" si="3"/>
        <v>23314470.890000004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46</v>
      </c>
      <c r="C21" s="4">
        <v>1250000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1250000</v>
      </c>
    </row>
    <row r="22" spans="2:9" x14ac:dyDescent="0.2">
      <c r="B22" s="17" t="s">
        <v>47</v>
      </c>
      <c r="C22" s="3">
        <f>SUM(C23:C31)</f>
        <v>4727900</v>
      </c>
      <c r="D22" s="3">
        <f t="shared" ref="D22:I22" si="4">SUM(D23:D31)</f>
        <v>14000</v>
      </c>
      <c r="E22" s="3">
        <f t="shared" si="4"/>
        <v>0</v>
      </c>
      <c r="F22" s="3">
        <f t="shared" si="4"/>
        <v>1060999.69</v>
      </c>
      <c r="G22" s="3">
        <f t="shared" si="4"/>
        <v>57387.85</v>
      </c>
      <c r="H22" s="3">
        <f>SUM(H23:H31)</f>
        <v>1017611.8399999999</v>
      </c>
      <c r="I22" s="3">
        <f t="shared" si="4"/>
        <v>5745511.8399999999</v>
      </c>
    </row>
    <row r="23" spans="2:9" x14ac:dyDescent="0.2">
      <c r="B23" s="16" t="s">
        <v>48</v>
      </c>
      <c r="C23" s="4">
        <v>2094500</v>
      </c>
      <c r="D23" s="70">
        <v>10000</v>
      </c>
      <c r="E23" s="4">
        <v>0</v>
      </c>
      <c r="F23" s="4">
        <v>736814.37999999989</v>
      </c>
      <c r="G23" s="4">
        <v>25387.85</v>
      </c>
      <c r="H23" s="4">
        <f>D23-E23+F23-G23</f>
        <v>721426.52999999991</v>
      </c>
      <c r="I23" s="4">
        <f>C23+H23</f>
        <v>2815926.53</v>
      </c>
    </row>
    <row r="24" spans="2:9" x14ac:dyDescent="0.2">
      <c r="B24" s="16" t="s">
        <v>49</v>
      </c>
      <c r="C24" s="4">
        <v>18000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D24-E24+F24-G24</f>
        <v>0</v>
      </c>
      <c r="I24" s="4">
        <f t="shared" ref="I24:I31" si="6">C24+H24</f>
        <v>18000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51</v>
      </c>
      <c r="C26" s="4">
        <v>20000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20000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0</v>
      </c>
    </row>
    <row r="28" spans="2:9" x14ac:dyDescent="0.2">
      <c r="B28" s="16" t="s">
        <v>53</v>
      </c>
      <c r="C28" s="4">
        <v>1911500</v>
      </c>
      <c r="D28" s="4">
        <v>0</v>
      </c>
      <c r="E28" s="4">
        <v>0</v>
      </c>
      <c r="F28" s="4">
        <v>239996.3</v>
      </c>
      <c r="G28" s="4">
        <v>30000</v>
      </c>
      <c r="H28" s="4">
        <f t="shared" si="5"/>
        <v>209996.3</v>
      </c>
      <c r="I28" s="4">
        <f t="shared" si="6"/>
        <v>2121496.2999999998</v>
      </c>
    </row>
    <row r="29" spans="2:9" x14ac:dyDescent="0.2">
      <c r="B29" s="16" t="s">
        <v>54</v>
      </c>
      <c r="C29" s="4">
        <v>265400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265400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56</v>
      </c>
      <c r="C31" s="4">
        <v>418500</v>
      </c>
      <c r="D31" s="70">
        <v>4000</v>
      </c>
      <c r="E31" s="4">
        <v>0</v>
      </c>
      <c r="F31" s="4">
        <v>84189.010000000009</v>
      </c>
      <c r="G31" s="4">
        <v>2000</v>
      </c>
      <c r="H31" s="4">
        <f t="shared" si="5"/>
        <v>86189.010000000009</v>
      </c>
      <c r="I31" s="4">
        <f t="shared" si="6"/>
        <v>504689.01</v>
      </c>
    </row>
    <row r="32" spans="2:9" x14ac:dyDescent="0.2">
      <c r="B32" s="17" t="s">
        <v>57</v>
      </c>
      <c r="C32" s="3">
        <f>SUM(C33:C41)</f>
        <v>54171529.899999999</v>
      </c>
      <c r="D32" s="3">
        <f t="shared" ref="D32:I32" si="7">SUM(D33:D41)</f>
        <v>7801333.4299999997</v>
      </c>
      <c r="E32" s="3">
        <f t="shared" si="7"/>
        <v>0</v>
      </c>
      <c r="F32" s="3">
        <f t="shared" si="7"/>
        <v>5031748.43</v>
      </c>
      <c r="G32" s="3">
        <f t="shared" si="7"/>
        <v>1673189.13</v>
      </c>
      <c r="H32" s="3">
        <f>SUM(H33:H41)</f>
        <v>11159892.73</v>
      </c>
      <c r="I32" s="3">
        <f t="shared" si="7"/>
        <v>65331422.629999995</v>
      </c>
    </row>
    <row r="33" spans="2:9" x14ac:dyDescent="0.2">
      <c r="B33" s="16" t="s">
        <v>58</v>
      </c>
      <c r="C33" s="4">
        <v>18948476.640000001</v>
      </c>
      <c r="D33" s="70">
        <v>370000</v>
      </c>
      <c r="E33" s="4">
        <v>0</v>
      </c>
      <c r="F33" s="4">
        <v>300000</v>
      </c>
      <c r="G33" s="4">
        <v>300000</v>
      </c>
      <c r="H33" s="4">
        <f t="shared" ref="H33:H41" si="8">D33-E33+F33-G33</f>
        <v>370000</v>
      </c>
      <c r="I33" s="4">
        <f t="shared" ref="I33:I41" si="9">C33+H33</f>
        <v>19318476.640000001</v>
      </c>
    </row>
    <row r="34" spans="2:9" x14ac:dyDescent="0.2">
      <c r="B34" s="16" t="s">
        <v>59</v>
      </c>
      <c r="C34" s="4">
        <v>2067766.71</v>
      </c>
      <c r="D34" s="70">
        <v>0</v>
      </c>
      <c r="E34" s="4">
        <v>0</v>
      </c>
      <c r="F34" s="4">
        <v>5995.89</v>
      </c>
      <c r="G34" s="4">
        <v>0</v>
      </c>
      <c r="H34" s="4">
        <f t="shared" si="8"/>
        <v>5995.89</v>
      </c>
      <c r="I34" s="4">
        <f t="shared" si="9"/>
        <v>2073762.5999999999</v>
      </c>
    </row>
    <row r="35" spans="2:9" x14ac:dyDescent="0.2">
      <c r="B35" s="16" t="s">
        <v>60</v>
      </c>
      <c r="C35" s="4">
        <v>1716000</v>
      </c>
      <c r="D35" s="70">
        <v>817676.36</v>
      </c>
      <c r="E35" s="4">
        <v>0</v>
      </c>
      <c r="F35" s="4">
        <v>110272.86</v>
      </c>
      <c r="G35" s="4">
        <v>5000</v>
      </c>
      <c r="H35" s="4">
        <f t="shared" si="8"/>
        <v>922949.22</v>
      </c>
      <c r="I35" s="4">
        <f t="shared" si="9"/>
        <v>2638949.2199999997</v>
      </c>
    </row>
    <row r="36" spans="2:9" x14ac:dyDescent="0.2">
      <c r="B36" s="16" t="s">
        <v>61</v>
      </c>
      <c r="C36" s="4">
        <v>453800</v>
      </c>
      <c r="D36" s="70">
        <v>156519.38</v>
      </c>
      <c r="E36" s="4">
        <v>0</v>
      </c>
      <c r="F36" s="4">
        <v>304750.19000000006</v>
      </c>
      <c r="G36" s="4">
        <v>12481.96</v>
      </c>
      <c r="H36" s="4">
        <f t="shared" si="8"/>
        <v>448787.61000000004</v>
      </c>
      <c r="I36" s="4">
        <f t="shared" si="9"/>
        <v>902587.6100000001</v>
      </c>
    </row>
    <row r="37" spans="2:9" x14ac:dyDescent="0.2">
      <c r="B37" s="16" t="s">
        <v>62</v>
      </c>
      <c r="C37" s="4">
        <v>932400</v>
      </c>
      <c r="D37" s="70">
        <v>0</v>
      </c>
      <c r="E37" s="4">
        <v>0</v>
      </c>
      <c r="F37" s="4">
        <v>1472422.56</v>
      </c>
      <c r="G37" s="4">
        <v>1171111.28</v>
      </c>
      <c r="H37" s="4">
        <f t="shared" si="8"/>
        <v>301311.28000000003</v>
      </c>
      <c r="I37" s="4">
        <f t="shared" si="9"/>
        <v>1233711.28</v>
      </c>
    </row>
    <row r="38" spans="2:9" x14ac:dyDescent="0.2">
      <c r="B38" s="16" t="s">
        <v>63</v>
      </c>
      <c r="C38" s="4">
        <v>2000000</v>
      </c>
      <c r="D38" s="70">
        <v>387137.72</v>
      </c>
      <c r="E38" s="4">
        <v>0</v>
      </c>
      <c r="F38" s="4">
        <v>1019195.89</v>
      </c>
      <c r="G38" s="4">
        <v>5995.89</v>
      </c>
      <c r="H38" s="4">
        <f t="shared" si="8"/>
        <v>1400337.72</v>
      </c>
      <c r="I38" s="4">
        <f t="shared" si="9"/>
        <v>3400337.7199999997</v>
      </c>
    </row>
    <row r="39" spans="2:9" x14ac:dyDescent="0.2">
      <c r="B39" s="16" t="s">
        <v>64</v>
      </c>
      <c r="C39" s="4">
        <v>478000</v>
      </c>
      <c r="D39" s="70">
        <v>0</v>
      </c>
      <c r="E39" s="4">
        <v>0</v>
      </c>
      <c r="F39" s="4">
        <v>655596.19999999995</v>
      </c>
      <c r="G39" s="4">
        <v>0</v>
      </c>
      <c r="H39" s="4">
        <f t="shared" si="8"/>
        <v>655596.19999999995</v>
      </c>
      <c r="I39" s="4">
        <f t="shared" si="9"/>
        <v>1133596.2</v>
      </c>
    </row>
    <row r="40" spans="2:9" x14ac:dyDescent="0.2">
      <c r="B40" s="16" t="s">
        <v>65</v>
      </c>
      <c r="C40" s="4">
        <v>21573000</v>
      </c>
      <c r="D40" s="70">
        <v>4569999.97</v>
      </c>
      <c r="E40" s="4">
        <v>0</v>
      </c>
      <c r="F40" s="4">
        <v>1145876.8400000001</v>
      </c>
      <c r="G40" s="4">
        <v>178600</v>
      </c>
      <c r="H40" s="4">
        <f t="shared" si="8"/>
        <v>5537276.8099999996</v>
      </c>
      <c r="I40" s="4">
        <f t="shared" si="9"/>
        <v>27110276.809999999</v>
      </c>
    </row>
    <row r="41" spans="2:9" x14ac:dyDescent="0.2">
      <c r="B41" s="16" t="s">
        <v>66</v>
      </c>
      <c r="C41" s="4">
        <v>6002086.5499999998</v>
      </c>
      <c r="D41" s="70">
        <v>1500000</v>
      </c>
      <c r="E41" s="4">
        <v>0</v>
      </c>
      <c r="F41" s="4">
        <v>17638</v>
      </c>
      <c r="G41" s="4">
        <v>0</v>
      </c>
      <c r="H41" s="4">
        <f t="shared" si="8"/>
        <v>1517638</v>
      </c>
      <c r="I41" s="4">
        <f t="shared" si="9"/>
        <v>7519724.5499999998</v>
      </c>
    </row>
    <row r="42" spans="2:9" x14ac:dyDescent="0.2">
      <c r="B42" s="17" t="s">
        <v>67</v>
      </c>
      <c r="C42" s="3">
        <f>SUM(C43:C51)</f>
        <v>47812362.149999999</v>
      </c>
      <c r="D42" s="3">
        <f t="shared" ref="D42:G42" si="10">SUM(D43:D51)</f>
        <v>5206684</v>
      </c>
      <c r="E42" s="3">
        <f t="shared" si="10"/>
        <v>0</v>
      </c>
      <c r="F42" s="3">
        <f t="shared" si="10"/>
        <v>4488583.46</v>
      </c>
      <c r="G42" s="3">
        <f t="shared" si="10"/>
        <v>11240931.15</v>
      </c>
      <c r="H42" s="3">
        <f>SUM(H43:H51)</f>
        <v>-1545663.6900000013</v>
      </c>
      <c r="I42" s="3">
        <f>SUM(I43:I51)</f>
        <v>46266698.459999993</v>
      </c>
    </row>
    <row r="43" spans="2:9" x14ac:dyDescent="0.2">
      <c r="B43" s="16" t="s">
        <v>68</v>
      </c>
      <c r="C43" s="4">
        <v>13333196.07</v>
      </c>
      <c r="D43" s="4">
        <v>0</v>
      </c>
      <c r="E43" s="4">
        <v>0</v>
      </c>
      <c r="F43" s="4">
        <v>500000</v>
      </c>
      <c r="G43" s="4">
        <v>0</v>
      </c>
      <c r="H43" s="4">
        <f t="shared" ref="H43:H51" si="11">D43-E43+F43-G43</f>
        <v>500000</v>
      </c>
      <c r="I43" s="4">
        <f t="shared" ref="I43:I51" si="12">C43+H43</f>
        <v>13833196.07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70</v>
      </c>
      <c r="C45" s="4">
        <v>0</v>
      </c>
      <c r="D45" s="4">
        <v>2056684</v>
      </c>
      <c r="E45" s="4">
        <v>0</v>
      </c>
      <c r="F45" s="4">
        <v>3162500</v>
      </c>
      <c r="G45" s="4">
        <v>0</v>
      </c>
      <c r="H45" s="4">
        <f t="shared" si="11"/>
        <v>5219184</v>
      </c>
      <c r="I45" s="4">
        <f t="shared" si="12"/>
        <v>5219184</v>
      </c>
    </row>
    <row r="46" spans="2:9" x14ac:dyDescent="0.2">
      <c r="B46" s="16" t="s">
        <v>71</v>
      </c>
      <c r="C46" s="4">
        <v>8985048</v>
      </c>
      <c r="D46" s="4">
        <v>3150000</v>
      </c>
      <c r="E46" s="4">
        <v>0</v>
      </c>
      <c r="F46" s="4">
        <v>826083.46</v>
      </c>
      <c r="G46" s="4">
        <v>1052630.01</v>
      </c>
      <c r="H46" s="4">
        <f t="shared" si="11"/>
        <v>2923453.45</v>
      </c>
      <c r="I46" s="4">
        <f t="shared" si="12"/>
        <v>11908501.449999999</v>
      </c>
    </row>
    <row r="47" spans="2:9" x14ac:dyDescent="0.2">
      <c r="B47" s="16" t="s">
        <v>72</v>
      </c>
      <c r="C47" s="4">
        <v>25494118.079999998</v>
      </c>
      <c r="D47" s="4">
        <v>0</v>
      </c>
      <c r="E47" s="4">
        <v>0</v>
      </c>
      <c r="F47" s="4">
        <v>0</v>
      </c>
      <c r="G47" s="71">
        <v>10188301.140000001</v>
      </c>
      <c r="H47" s="4">
        <f t="shared" si="11"/>
        <v>-10188301.140000001</v>
      </c>
      <c r="I47" s="4">
        <f t="shared" si="12"/>
        <v>15305816.939999998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77</v>
      </c>
      <c r="C52" s="3">
        <f>SUM(C53:C61)</f>
        <v>1500000</v>
      </c>
      <c r="D52" s="3">
        <f t="shared" ref="D52:I52" si="13">SUM(D53:D61)</f>
        <v>100000</v>
      </c>
      <c r="E52" s="3">
        <f t="shared" si="13"/>
        <v>0</v>
      </c>
      <c r="F52" s="3">
        <f t="shared" si="13"/>
        <v>115660</v>
      </c>
      <c r="G52" s="3">
        <f t="shared" si="13"/>
        <v>1500000</v>
      </c>
      <c r="H52" s="3">
        <f t="shared" si="13"/>
        <v>-1284340</v>
      </c>
      <c r="I52" s="3">
        <f t="shared" si="13"/>
        <v>215660</v>
      </c>
    </row>
    <row r="53" spans="2:9" x14ac:dyDescent="0.2">
      <c r="B53" s="16" t="s">
        <v>78</v>
      </c>
      <c r="C53" s="4">
        <v>0</v>
      </c>
      <c r="D53" s="4">
        <v>100000</v>
      </c>
      <c r="E53" s="4">
        <v>0</v>
      </c>
      <c r="F53" s="4">
        <v>0</v>
      </c>
      <c r="G53" s="4">
        <v>0</v>
      </c>
      <c r="H53" s="4">
        <f t="shared" ref="H53:H61" si="14">D53-E53+F53-G53</f>
        <v>100000</v>
      </c>
      <c r="I53" s="4">
        <f t="shared" ref="I53:I61" si="15">C53+H53</f>
        <v>100000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16100</v>
      </c>
      <c r="G54" s="4">
        <v>0</v>
      </c>
      <c r="H54" s="4">
        <f t="shared" si="14"/>
        <v>16100</v>
      </c>
      <c r="I54" s="4">
        <f t="shared" si="15"/>
        <v>16100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81</v>
      </c>
      <c r="C56" s="4">
        <v>1500000</v>
      </c>
      <c r="D56" s="4">
        <v>0</v>
      </c>
      <c r="E56" s="4">
        <v>0</v>
      </c>
      <c r="F56" s="4">
        <v>0</v>
      </c>
      <c r="G56" s="4">
        <v>1500000</v>
      </c>
      <c r="H56" s="4">
        <f t="shared" si="14"/>
        <v>-1500000</v>
      </c>
      <c r="I56" s="4">
        <f t="shared" si="15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99560</v>
      </c>
      <c r="G58" s="4">
        <v>0</v>
      </c>
      <c r="H58" s="4">
        <f t="shared" si="14"/>
        <v>99560</v>
      </c>
      <c r="I58" s="4">
        <f t="shared" si="15"/>
        <v>99560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6">SUM(D63:D65)</f>
        <v>28388190.339999996</v>
      </c>
      <c r="E62" s="3">
        <f t="shared" si="16"/>
        <v>11161791.369999999</v>
      </c>
      <c r="F62" s="3">
        <f t="shared" si="16"/>
        <v>124177125.44</v>
      </c>
      <c r="G62" s="3">
        <f t="shared" si="16"/>
        <v>44700000</v>
      </c>
      <c r="H62" s="3">
        <f t="shared" si="16"/>
        <v>96703524.410000011</v>
      </c>
      <c r="I62" s="3">
        <f t="shared" si="16"/>
        <v>96703524.410000011</v>
      </c>
    </row>
    <row r="63" spans="2:9" x14ac:dyDescent="0.2">
      <c r="B63" s="16" t="s">
        <v>88</v>
      </c>
      <c r="C63" s="4">
        <v>0</v>
      </c>
      <c r="D63" s="4">
        <v>23701437.619999997</v>
      </c>
      <c r="E63" s="4">
        <v>11036115.01</v>
      </c>
      <c r="F63" s="4">
        <v>49553833.020000003</v>
      </c>
      <c r="G63" s="4">
        <v>44700000</v>
      </c>
      <c r="H63" s="4">
        <f>D63-E63+F63-G63</f>
        <v>17519155.630000003</v>
      </c>
      <c r="I63" s="4">
        <f>C63+H63</f>
        <v>17519155.630000003</v>
      </c>
    </row>
    <row r="64" spans="2:9" x14ac:dyDescent="0.2">
      <c r="B64" s="16" t="s">
        <v>89</v>
      </c>
      <c r="C64" s="4">
        <v>0</v>
      </c>
      <c r="D64" s="4">
        <v>4000000</v>
      </c>
      <c r="E64" s="4">
        <v>0</v>
      </c>
      <c r="F64" s="4">
        <v>74383292.420000002</v>
      </c>
      <c r="G64" s="4">
        <v>0</v>
      </c>
      <c r="H64" s="4">
        <f>D64-E64+F64-G64</f>
        <v>78383292.420000002</v>
      </c>
      <c r="I64" s="4">
        <f>C64+H64</f>
        <v>78383292.420000002</v>
      </c>
    </row>
    <row r="65" spans="2:9" x14ac:dyDescent="0.2">
      <c r="B65" s="16" t="s">
        <v>90</v>
      </c>
      <c r="C65" s="4">
        <v>0</v>
      </c>
      <c r="D65" s="4">
        <v>686752.72</v>
      </c>
      <c r="E65" s="4">
        <v>125676.36</v>
      </c>
      <c r="F65" s="4">
        <v>240000</v>
      </c>
      <c r="G65" s="4">
        <v>0</v>
      </c>
      <c r="H65" s="4">
        <f>D65-E65+F65-G65</f>
        <v>801076.36</v>
      </c>
      <c r="I65" s="4">
        <f>C65+H65</f>
        <v>801076.36</v>
      </c>
    </row>
    <row r="66" spans="2:9" x14ac:dyDescent="0.2">
      <c r="B66" s="17" t="s">
        <v>91</v>
      </c>
      <c r="C66" s="3">
        <f>SUM(C67:C73)</f>
        <v>4071181.2</v>
      </c>
      <c r="D66" s="3">
        <f t="shared" ref="D66:I66" si="17">SUM(D67:D73)</f>
        <v>62108461.259999998</v>
      </c>
      <c r="E66" s="3">
        <f t="shared" si="17"/>
        <v>4300000</v>
      </c>
      <c r="F66" s="3">
        <f>SUM(F67:F73)</f>
        <v>78630067.409999996</v>
      </c>
      <c r="G66" s="3">
        <f t="shared" si="17"/>
        <v>69938128.510000005</v>
      </c>
      <c r="H66" s="3">
        <f t="shared" si="17"/>
        <v>66500400.159999982</v>
      </c>
      <c r="I66" s="3">
        <f t="shared" si="17"/>
        <v>70571581.359999985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18">D67-E67+F67-G67</f>
        <v>0</v>
      </c>
      <c r="I67" s="4">
        <f t="shared" ref="I67:I73" si="19">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8"/>
        <v>0</v>
      </c>
      <c r="I68" s="4">
        <f t="shared" si="19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8"/>
        <v>0</v>
      </c>
      <c r="I69" s="4">
        <f t="shared" si="19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8"/>
        <v>0</v>
      </c>
      <c r="I70" s="4">
        <f t="shared" si="19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8"/>
        <v>0</v>
      </c>
      <c r="I71" s="4">
        <f t="shared" si="19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8"/>
        <v>0</v>
      </c>
      <c r="I72" s="4">
        <f t="shared" si="19"/>
        <v>0</v>
      </c>
    </row>
    <row r="73" spans="2:9" x14ac:dyDescent="0.2">
      <c r="B73" s="16" t="s">
        <v>98</v>
      </c>
      <c r="C73" s="4">
        <v>4071181.2</v>
      </c>
      <c r="D73" s="4">
        <v>62108461.259999998</v>
      </c>
      <c r="E73" s="4">
        <v>4300000</v>
      </c>
      <c r="F73" s="4">
        <v>78630067.409999996</v>
      </c>
      <c r="G73" s="4">
        <v>69938128.510000005</v>
      </c>
      <c r="H73" s="4">
        <f t="shared" si="18"/>
        <v>66500400.159999982</v>
      </c>
      <c r="I73" s="4">
        <f t="shared" si="19"/>
        <v>70571581.359999985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20">SUM(D75:D77)</f>
        <v>20750000</v>
      </c>
      <c r="E74" s="3">
        <f t="shared" si="20"/>
        <v>0</v>
      </c>
      <c r="F74" s="3">
        <f>SUM(F75:F77)</f>
        <v>951000</v>
      </c>
      <c r="G74" s="3">
        <f t="shared" si="20"/>
        <v>0</v>
      </c>
      <c r="H74" s="3">
        <f t="shared" si="20"/>
        <v>21701000</v>
      </c>
      <c r="I74" s="3">
        <f t="shared" si="20"/>
        <v>21701000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>D75-E75+F75-G75</f>
        <v>0</v>
      </c>
      <c r="I75" s="4">
        <f>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>D76-E76+F76-G76</f>
        <v>0</v>
      </c>
      <c r="I76" s="4">
        <f>C76+H76</f>
        <v>0</v>
      </c>
    </row>
    <row r="77" spans="2:9" x14ac:dyDescent="0.2">
      <c r="B77" s="16" t="s">
        <v>102</v>
      </c>
      <c r="C77" s="4">
        <v>0</v>
      </c>
      <c r="D77" s="4">
        <v>20750000</v>
      </c>
      <c r="E77" s="4">
        <v>0</v>
      </c>
      <c r="F77" s="4">
        <v>951000</v>
      </c>
      <c r="G77" s="4">
        <v>0</v>
      </c>
      <c r="H77" s="4">
        <f>D77-E77+F77-G77</f>
        <v>21701000</v>
      </c>
      <c r="I77" s="4">
        <f>C77+H77</f>
        <v>21701000</v>
      </c>
    </row>
    <row r="78" spans="2:9" x14ac:dyDescent="0.2">
      <c r="B78" s="17" t="s">
        <v>103</v>
      </c>
      <c r="C78" s="3">
        <f>SUM(C79:C85)</f>
        <v>14020281.26</v>
      </c>
      <c r="D78" s="3">
        <f t="shared" ref="D78:I78" si="21">SUM(D79:D85)</f>
        <v>0</v>
      </c>
      <c r="E78" s="3">
        <f t="shared" si="21"/>
        <v>0</v>
      </c>
      <c r="F78" s="3">
        <f t="shared" si="21"/>
        <v>4844.1400000000003</v>
      </c>
      <c r="G78" s="3">
        <f t="shared" si="21"/>
        <v>2422.0700000000002</v>
      </c>
      <c r="H78" s="3">
        <f t="shared" si="21"/>
        <v>2422.0700000000002</v>
      </c>
      <c r="I78" s="3">
        <f t="shared" si="21"/>
        <v>14022703.33</v>
      </c>
    </row>
    <row r="79" spans="2:9" x14ac:dyDescent="0.2">
      <c r="B79" s="16" t="s">
        <v>104</v>
      </c>
      <c r="C79" s="4">
        <v>13666664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2">D79-E79+F79-G79</f>
        <v>0</v>
      </c>
      <c r="I79" s="4">
        <f t="shared" ref="I79:I85" si="23">C79+H79</f>
        <v>13666664</v>
      </c>
    </row>
    <row r="80" spans="2:9" x14ac:dyDescent="0.2">
      <c r="B80" s="16" t="s">
        <v>105</v>
      </c>
      <c r="C80" s="4">
        <v>353617.26</v>
      </c>
      <c r="D80" s="4">
        <v>0</v>
      </c>
      <c r="E80" s="4">
        <v>0</v>
      </c>
      <c r="F80" s="4">
        <v>4844.1400000000003</v>
      </c>
      <c r="G80" s="4">
        <v>2422.0700000000002</v>
      </c>
      <c r="H80" s="4">
        <f t="shared" si="22"/>
        <v>2422.0700000000002</v>
      </c>
      <c r="I80" s="4">
        <f t="shared" si="23"/>
        <v>356039.33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2"/>
        <v>0</v>
      </c>
      <c r="I81" s="4">
        <f t="shared" si="23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2"/>
        <v>0</v>
      </c>
      <c r="I82" s="4">
        <f t="shared" si="23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2"/>
        <v>0</v>
      </c>
      <c r="I83" s="4">
        <f t="shared" si="23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2"/>
        <v>0</v>
      </c>
      <c r="I84" s="4">
        <f t="shared" si="23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2"/>
        <v>0</v>
      </c>
      <c r="I85" s="4">
        <f t="shared" si="23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 t="shared" ref="C87:I87" si="24">C88+C96+C106+C116+C126+C136+C140+C148+C152</f>
        <v>292745916.75</v>
      </c>
      <c r="D87" s="3">
        <f>D88+D96+D106+D116+D126+D136+D140+D148+D152</f>
        <v>350001145.97999996</v>
      </c>
      <c r="E87" s="3">
        <f t="shared" si="24"/>
        <v>11411933.4</v>
      </c>
      <c r="F87" s="3">
        <f t="shared" si="24"/>
        <v>240223159.86000001</v>
      </c>
      <c r="G87" s="3">
        <f t="shared" si="24"/>
        <v>240223159.86000001</v>
      </c>
      <c r="H87" s="3">
        <f t="shared" si="24"/>
        <v>338589212.57999998</v>
      </c>
      <c r="I87" s="3">
        <f t="shared" si="24"/>
        <v>631335129.33000004</v>
      </c>
    </row>
    <row r="88" spans="2:9" x14ac:dyDescent="0.2">
      <c r="B88" s="17" t="s">
        <v>39</v>
      </c>
      <c r="C88" s="3">
        <f>SUM(C89:C95)</f>
        <v>32989636.370000001</v>
      </c>
      <c r="D88" s="3">
        <f>SUM(D89:D95)</f>
        <v>34932341.600000001</v>
      </c>
      <c r="E88" s="3">
        <f t="shared" ref="E88:I88" si="25">SUM(E89:E95)</f>
        <v>0</v>
      </c>
      <c r="F88" s="3">
        <f t="shared" si="25"/>
        <v>127322203.00999999</v>
      </c>
      <c r="G88" s="3">
        <f t="shared" si="25"/>
        <v>98876708.379999995</v>
      </c>
      <c r="H88" s="3">
        <f t="shared" si="25"/>
        <v>63377836.229999989</v>
      </c>
      <c r="I88" s="3">
        <f t="shared" si="25"/>
        <v>96367472.599999994</v>
      </c>
    </row>
    <row r="89" spans="2:9" ht="12" x14ac:dyDescent="0.2">
      <c r="B89" s="16" t="s">
        <v>40</v>
      </c>
      <c r="C89" s="4">
        <v>26761636.370000001</v>
      </c>
      <c r="D89" s="4">
        <v>0</v>
      </c>
      <c r="E89" s="4">
        <v>0</v>
      </c>
      <c r="F89" s="4">
        <v>67989281</v>
      </c>
      <c r="G89" s="72">
        <v>26761636.370000001</v>
      </c>
      <c r="H89" s="4">
        <f t="shared" ref="H89:H95" si="26">D89-E89+F89-G89</f>
        <v>41227644.629999995</v>
      </c>
      <c r="I89" s="4">
        <f t="shared" ref="I89:I95" si="27">C89+H89</f>
        <v>67989281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94866</v>
      </c>
      <c r="G90" s="4">
        <v>0</v>
      </c>
      <c r="H90" s="4">
        <f t="shared" si="26"/>
        <v>94866</v>
      </c>
      <c r="I90" s="4">
        <f t="shared" si="27"/>
        <v>94866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4602151.6900000023</v>
      </c>
      <c r="G91" s="4">
        <v>0</v>
      </c>
      <c r="H91" s="4">
        <f t="shared" si="26"/>
        <v>4602151.6900000023</v>
      </c>
      <c r="I91" s="4">
        <f t="shared" si="27"/>
        <v>4602151.6900000023</v>
      </c>
    </row>
    <row r="92" spans="2:9" x14ac:dyDescent="0.2">
      <c r="B92" s="16" t="s">
        <v>43</v>
      </c>
      <c r="C92" s="4">
        <v>6228000</v>
      </c>
      <c r="D92" s="4">
        <v>0</v>
      </c>
      <c r="E92" s="4">
        <v>0</v>
      </c>
      <c r="F92" s="4">
        <v>5070250.6000000006</v>
      </c>
      <c r="G92" s="71">
        <v>3393825.45</v>
      </c>
      <c r="H92" s="4">
        <f t="shared" si="26"/>
        <v>1676425.1500000004</v>
      </c>
      <c r="I92" s="4">
        <f t="shared" si="27"/>
        <v>7904425.1500000004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14278803.719999999</v>
      </c>
      <c r="G93" s="4">
        <v>0</v>
      </c>
      <c r="H93" s="4">
        <f t="shared" si="26"/>
        <v>14278803.719999999</v>
      </c>
      <c r="I93" s="4">
        <f t="shared" si="27"/>
        <v>14278803.719999999</v>
      </c>
    </row>
    <row r="94" spans="2:9" x14ac:dyDescent="0.2">
      <c r="B94" s="16" t="s">
        <v>45</v>
      </c>
      <c r="C94" s="4">
        <v>0</v>
      </c>
      <c r="D94" s="70">
        <v>34932341.600000001</v>
      </c>
      <c r="E94" s="4">
        <v>0</v>
      </c>
      <c r="F94" s="4">
        <v>35286850</v>
      </c>
      <c r="G94" s="71">
        <v>68721246.560000002</v>
      </c>
      <c r="H94" s="4">
        <f t="shared" si="26"/>
        <v>1497945.0399999917</v>
      </c>
      <c r="I94" s="4">
        <f t="shared" si="27"/>
        <v>1497945.0399999917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6"/>
        <v>0</v>
      </c>
      <c r="I95" s="4">
        <f t="shared" si="27"/>
        <v>0</v>
      </c>
    </row>
    <row r="96" spans="2:9" x14ac:dyDescent="0.2">
      <c r="B96" s="17" t="s">
        <v>47</v>
      </c>
      <c r="C96" s="3">
        <f>SUM(C97:C105)</f>
        <v>39033000</v>
      </c>
      <c r="D96" s="3">
        <f>SUM(D97:D105)</f>
        <v>1148597.8599999999</v>
      </c>
      <c r="E96" s="3">
        <f t="shared" ref="E96:I96" si="28">SUM(E97:E105)</f>
        <v>0</v>
      </c>
      <c r="F96" s="3">
        <f t="shared" si="28"/>
        <v>2194430.52</v>
      </c>
      <c r="G96" s="3">
        <f t="shared" si="28"/>
        <v>554620</v>
      </c>
      <c r="H96" s="3">
        <f t="shared" si="28"/>
        <v>2788408.38</v>
      </c>
      <c r="I96" s="3">
        <f t="shared" si="28"/>
        <v>41821408.379999995</v>
      </c>
    </row>
    <row r="97" spans="2:9" x14ac:dyDescent="0.2">
      <c r="B97" s="16" t="s">
        <v>48</v>
      </c>
      <c r="C97" s="4">
        <v>130000</v>
      </c>
      <c r="D97" s="70">
        <v>29570.760000000002</v>
      </c>
      <c r="E97" s="4">
        <v>0</v>
      </c>
      <c r="F97" s="4">
        <v>100000</v>
      </c>
      <c r="G97" s="4">
        <v>0</v>
      </c>
      <c r="H97" s="4">
        <f t="shared" ref="H97:H105" si="29">D97-E97+F97-G97</f>
        <v>129570.76000000001</v>
      </c>
      <c r="I97" s="4">
        <f t="shared" ref="I97:I105" si="30">C97+H97</f>
        <v>259570.76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29"/>
        <v>0</v>
      </c>
      <c r="I98" s="4">
        <f t="shared" si="30"/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9"/>
        <v>0</v>
      </c>
      <c r="I99" s="4">
        <f t="shared" si="30"/>
        <v>0</v>
      </c>
    </row>
    <row r="100" spans="2:9" x14ac:dyDescent="0.2">
      <c r="B100" s="16" t="s">
        <v>51</v>
      </c>
      <c r="C100" s="4">
        <v>2681000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29"/>
        <v>0</v>
      </c>
      <c r="I100" s="4">
        <f t="shared" si="30"/>
        <v>2681000</v>
      </c>
    </row>
    <row r="101" spans="2:9" x14ac:dyDescent="0.2">
      <c r="B101" s="18" t="s">
        <v>52</v>
      </c>
      <c r="C101" s="4">
        <v>348000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9"/>
        <v>0</v>
      </c>
      <c r="I101" s="4">
        <f t="shared" si="30"/>
        <v>348000</v>
      </c>
    </row>
    <row r="102" spans="2:9" x14ac:dyDescent="0.2">
      <c r="B102" s="16" t="s">
        <v>53</v>
      </c>
      <c r="C102" s="4">
        <v>24470000</v>
      </c>
      <c r="D102" s="4">
        <v>0</v>
      </c>
      <c r="E102" s="4">
        <v>0</v>
      </c>
      <c r="F102" s="4">
        <v>1500000</v>
      </c>
      <c r="G102" s="4">
        <v>550000</v>
      </c>
      <c r="H102" s="4">
        <f t="shared" si="29"/>
        <v>950000</v>
      </c>
      <c r="I102" s="4">
        <f t="shared" si="30"/>
        <v>25420000</v>
      </c>
    </row>
    <row r="103" spans="2:9" x14ac:dyDescent="0.2">
      <c r="B103" s="16" t="s">
        <v>54</v>
      </c>
      <c r="C103" s="4">
        <v>2174000</v>
      </c>
      <c r="D103" s="70">
        <v>998882.99999999988</v>
      </c>
      <c r="E103" s="4">
        <v>0</v>
      </c>
      <c r="F103" s="4">
        <v>4620</v>
      </c>
      <c r="G103" s="4">
        <v>0</v>
      </c>
      <c r="H103" s="4">
        <f t="shared" si="29"/>
        <v>1003502.9999999999</v>
      </c>
      <c r="I103" s="4">
        <f t="shared" si="30"/>
        <v>3177503</v>
      </c>
    </row>
    <row r="104" spans="2:9" x14ac:dyDescent="0.2">
      <c r="B104" s="16" t="s">
        <v>55</v>
      </c>
      <c r="C104" s="4">
        <v>635000</v>
      </c>
      <c r="D104" s="70">
        <v>120144.1</v>
      </c>
      <c r="E104" s="4">
        <v>0</v>
      </c>
      <c r="F104" s="4">
        <v>4620</v>
      </c>
      <c r="G104" s="4">
        <v>4620</v>
      </c>
      <c r="H104" s="4">
        <f t="shared" si="29"/>
        <v>120144.1</v>
      </c>
      <c r="I104" s="4">
        <f t="shared" si="30"/>
        <v>755144.1</v>
      </c>
    </row>
    <row r="105" spans="2:9" x14ac:dyDescent="0.2">
      <c r="B105" s="16" t="s">
        <v>56</v>
      </c>
      <c r="C105" s="4">
        <v>8595000</v>
      </c>
      <c r="D105" s="4">
        <v>0</v>
      </c>
      <c r="E105" s="4">
        <v>0</v>
      </c>
      <c r="F105" s="4">
        <v>585190.52</v>
      </c>
      <c r="G105" s="4">
        <v>0</v>
      </c>
      <c r="H105" s="4">
        <f t="shared" si="29"/>
        <v>585190.52</v>
      </c>
      <c r="I105" s="4">
        <f t="shared" si="30"/>
        <v>9180190.5199999996</v>
      </c>
    </row>
    <row r="106" spans="2:9" x14ac:dyDescent="0.2">
      <c r="B106" s="17" t="s">
        <v>57</v>
      </c>
      <c r="C106" s="3">
        <f>SUM(C107:C115)</f>
        <v>34668098.359999999</v>
      </c>
      <c r="D106" s="3">
        <f>SUM(D107:D115)</f>
        <v>92641070.140000001</v>
      </c>
      <c r="E106" s="3">
        <f t="shared" ref="E106:I106" si="31">SUM(E107:E115)</f>
        <v>0</v>
      </c>
      <c r="F106" s="3">
        <f t="shared" si="31"/>
        <v>1665563.5600000003</v>
      </c>
      <c r="G106" s="3">
        <f t="shared" si="31"/>
        <v>164</v>
      </c>
      <c r="H106" s="3">
        <f t="shared" si="31"/>
        <v>94306469.700000003</v>
      </c>
      <c r="I106" s="3">
        <f t="shared" si="31"/>
        <v>128974568.06</v>
      </c>
    </row>
    <row r="107" spans="2:9" x14ac:dyDescent="0.2">
      <c r="B107" s="16" t="s">
        <v>58</v>
      </c>
      <c r="C107" s="4">
        <v>23085598.359999999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32">D107-E107+F107-G107</f>
        <v>0</v>
      </c>
      <c r="I107" s="4">
        <f t="shared" ref="I107:I115" si="33">C107+H107</f>
        <v>23085598.359999999</v>
      </c>
    </row>
    <row r="108" spans="2:9" x14ac:dyDescent="0.2">
      <c r="B108" s="16" t="s">
        <v>59</v>
      </c>
      <c r="C108" s="4">
        <v>350000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32"/>
        <v>0</v>
      </c>
      <c r="I108" s="4">
        <f t="shared" si="33"/>
        <v>350000</v>
      </c>
    </row>
    <row r="109" spans="2:9" x14ac:dyDescent="0.2">
      <c r="B109" s="16" t="s">
        <v>60</v>
      </c>
      <c r="C109" s="4">
        <v>550000</v>
      </c>
      <c r="D109" s="4">
        <v>362470.57999999996</v>
      </c>
      <c r="E109" s="4">
        <v>0</v>
      </c>
      <c r="F109" s="4">
        <v>0</v>
      </c>
      <c r="G109" s="4">
        <v>0</v>
      </c>
      <c r="H109" s="4">
        <f t="shared" si="32"/>
        <v>362470.57999999996</v>
      </c>
      <c r="I109" s="4">
        <f t="shared" si="33"/>
        <v>912470.58</v>
      </c>
    </row>
    <row r="110" spans="2:9" x14ac:dyDescent="0.2">
      <c r="B110" s="16" t="s">
        <v>61</v>
      </c>
      <c r="C110" s="4">
        <v>2153500</v>
      </c>
      <c r="D110" s="4">
        <v>16</v>
      </c>
      <c r="E110" s="4">
        <v>0</v>
      </c>
      <c r="F110" s="4">
        <v>242629.55</v>
      </c>
      <c r="G110" s="4">
        <v>0</v>
      </c>
      <c r="H110" s="4">
        <f t="shared" si="32"/>
        <v>242645.55</v>
      </c>
      <c r="I110" s="4">
        <f t="shared" si="33"/>
        <v>2396145.5499999998</v>
      </c>
    </row>
    <row r="111" spans="2:9" x14ac:dyDescent="0.2">
      <c r="B111" s="16" t="s">
        <v>62</v>
      </c>
      <c r="C111" s="4">
        <v>8037000</v>
      </c>
      <c r="D111" s="4">
        <v>0</v>
      </c>
      <c r="E111" s="4">
        <v>0</v>
      </c>
      <c r="F111" s="4">
        <v>1366486.1400000001</v>
      </c>
      <c r="G111" s="4">
        <v>0</v>
      </c>
      <c r="H111" s="4">
        <f t="shared" si="32"/>
        <v>1366486.1400000001</v>
      </c>
      <c r="I111" s="4">
        <f t="shared" si="33"/>
        <v>9403486.1400000006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32"/>
        <v>0</v>
      </c>
      <c r="I112" s="4">
        <f t="shared" si="33"/>
        <v>0</v>
      </c>
    </row>
    <row r="113" spans="2:9" x14ac:dyDescent="0.2">
      <c r="B113" s="16" t="s">
        <v>64</v>
      </c>
      <c r="C113" s="4">
        <v>7000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32"/>
        <v>0</v>
      </c>
      <c r="I113" s="4">
        <f t="shared" si="33"/>
        <v>7000</v>
      </c>
    </row>
    <row r="114" spans="2:9" x14ac:dyDescent="0.2">
      <c r="B114" s="16" t="s">
        <v>65</v>
      </c>
      <c r="C114" s="4">
        <v>166000</v>
      </c>
      <c r="D114" s="4">
        <v>27065500</v>
      </c>
      <c r="E114" s="4">
        <v>0</v>
      </c>
      <c r="F114" s="4">
        <v>56447.87</v>
      </c>
      <c r="G114" s="4">
        <v>164</v>
      </c>
      <c r="H114" s="4">
        <f t="shared" si="32"/>
        <v>27121783.870000001</v>
      </c>
      <c r="I114" s="4">
        <f t="shared" si="33"/>
        <v>27287783.870000001</v>
      </c>
    </row>
    <row r="115" spans="2:9" x14ac:dyDescent="0.2">
      <c r="B115" s="16" t="s">
        <v>66</v>
      </c>
      <c r="C115" s="4">
        <v>319000</v>
      </c>
      <c r="D115" s="4">
        <v>65213083.560000002</v>
      </c>
      <c r="E115" s="4">
        <v>0</v>
      </c>
      <c r="F115" s="4">
        <v>0</v>
      </c>
      <c r="G115" s="4">
        <v>0</v>
      </c>
      <c r="H115" s="4">
        <f t="shared" si="32"/>
        <v>65213083.560000002</v>
      </c>
      <c r="I115" s="4">
        <f t="shared" si="33"/>
        <v>65532083.560000002</v>
      </c>
    </row>
    <row r="116" spans="2:9" x14ac:dyDescent="0.2">
      <c r="B116" s="17" t="s">
        <v>67</v>
      </c>
      <c r="C116" s="3">
        <f>SUM(C117:C125)</f>
        <v>16967978.620000001</v>
      </c>
      <c r="D116" s="3">
        <f>SUM(D117:D125)</f>
        <v>585000</v>
      </c>
      <c r="E116" s="3">
        <f t="shared" ref="E116:I116" si="34">SUM(E117:E125)</f>
        <v>0</v>
      </c>
      <c r="F116" s="3">
        <f t="shared" si="34"/>
        <v>14049053.140000001</v>
      </c>
      <c r="G116" s="3">
        <f t="shared" si="34"/>
        <v>0</v>
      </c>
      <c r="H116" s="3">
        <f t="shared" si="34"/>
        <v>14634053.140000001</v>
      </c>
      <c r="I116" s="3">
        <f t="shared" si="34"/>
        <v>31602031.760000002</v>
      </c>
    </row>
    <row r="117" spans="2:9" x14ac:dyDescent="0.2">
      <c r="B117" s="16" t="s">
        <v>68</v>
      </c>
      <c r="C117" s="4">
        <v>16967978.620000001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35">D117-E117+F117-G117</f>
        <v>0</v>
      </c>
      <c r="I117" s="4">
        <f t="shared" ref="I117:I125" si="36">C117+H117</f>
        <v>16967978.620000001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35"/>
        <v>0</v>
      </c>
      <c r="I118" s="4">
        <f t="shared" si="36"/>
        <v>0</v>
      </c>
    </row>
    <row r="119" spans="2:9" x14ac:dyDescent="0.2">
      <c r="B119" s="16" t="s">
        <v>70</v>
      </c>
      <c r="C119" s="4">
        <v>0</v>
      </c>
      <c r="D119" s="4">
        <v>585000</v>
      </c>
      <c r="E119" s="4">
        <v>0</v>
      </c>
      <c r="F119" s="4">
        <v>3680000</v>
      </c>
      <c r="G119" s="4">
        <v>0</v>
      </c>
      <c r="H119" s="4">
        <f t="shared" si="35"/>
        <v>4265000</v>
      </c>
      <c r="I119" s="4">
        <f t="shared" si="36"/>
        <v>4265000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180752</v>
      </c>
      <c r="G120" s="4">
        <v>0</v>
      </c>
      <c r="H120" s="4">
        <f t="shared" si="35"/>
        <v>180752</v>
      </c>
      <c r="I120" s="4">
        <f t="shared" si="36"/>
        <v>180752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10188301.140000001</v>
      </c>
      <c r="G121" s="4">
        <v>0</v>
      </c>
      <c r="H121" s="4">
        <f t="shared" si="35"/>
        <v>10188301.140000001</v>
      </c>
      <c r="I121" s="4">
        <f t="shared" si="36"/>
        <v>10188301.140000001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35"/>
        <v>0</v>
      </c>
      <c r="I122" s="4">
        <f t="shared" si="36"/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35"/>
        <v>0</v>
      </c>
      <c r="I123" s="4">
        <f t="shared" si="36"/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35"/>
        <v>0</v>
      </c>
      <c r="I124" s="4">
        <f t="shared" si="36"/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35"/>
        <v>0</v>
      </c>
      <c r="I125" s="4">
        <f t="shared" si="36"/>
        <v>0</v>
      </c>
    </row>
    <row r="126" spans="2:9" x14ac:dyDescent="0.2">
      <c r="B126" s="17" t="s">
        <v>77</v>
      </c>
      <c r="C126" s="3">
        <f>SUM(C127:C135)</f>
        <v>8000</v>
      </c>
      <c r="D126" s="3">
        <f>SUM(D127:D135)</f>
        <v>5892350</v>
      </c>
      <c r="E126" s="3">
        <f t="shared" ref="E126:I126" si="37">SUM(E127:E135)</f>
        <v>0</v>
      </c>
      <c r="F126" s="3">
        <f t="shared" si="37"/>
        <v>4001499.08</v>
      </c>
      <c r="G126" s="3">
        <f t="shared" si="37"/>
        <v>0</v>
      </c>
      <c r="H126" s="3">
        <f t="shared" si="37"/>
        <v>9893849.0800000001</v>
      </c>
      <c r="I126" s="3">
        <f t="shared" si="37"/>
        <v>9901849.0800000001</v>
      </c>
    </row>
    <row r="127" spans="2:9" x14ac:dyDescent="0.2">
      <c r="B127" s="16" t="s">
        <v>78</v>
      </c>
      <c r="C127" s="4">
        <v>0</v>
      </c>
      <c r="D127" s="4">
        <v>638850</v>
      </c>
      <c r="E127" s="4">
        <v>0</v>
      </c>
      <c r="F127" s="4">
        <v>183435.08000000002</v>
      </c>
      <c r="G127" s="4">
        <v>0</v>
      </c>
      <c r="H127" s="4">
        <f t="shared" ref="H127:H135" si="38">D127-E127+F127-G127</f>
        <v>822285.08000000007</v>
      </c>
      <c r="I127" s="4">
        <f t="shared" ref="I127:I135" si="39">C127+H127</f>
        <v>822285.08000000007</v>
      </c>
    </row>
    <row r="128" spans="2:9" x14ac:dyDescent="0.2">
      <c r="B128" s="16" t="s">
        <v>79</v>
      </c>
      <c r="C128" s="4">
        <v>0</v>
      </c>
      <c r="D128" s="4">
        <v>15000</v>
      </c>
      <c r="E128" s="4">
        <v>0</v>
      </c>
      <c r="F128" s="4">
        <v>164</v>
      </c>
      <c r="G128" s="4">
        <v>0</v>
      </c>
      <c r="H128" s="4">
        <f t="shared" si="38"/>
        <v>15164</v>
      </c>
      <c r="I128" s="4">
        <f t="shared" si="39"/>
        <v>15164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38"/>
        <v>0</v>
      </c>
      <c r="I129" s="4">
        <f t="shared" si="39"/>
        <v>0</v>
      </c>
    </row>
    <row r="130" spans="2:9" x14ac:dyDescent="0.2">
      <c r="B130" s="16" t="s">
        <v>81</v>
      </c>
      <c r="C130" s="4">
        <v>0</v>
      </c>
      <c r="D130" s="4">
        <v>5238500</v>
      </c>
      <c r="E130" s="4">
        <v>0</v>
      </c>
      <c r="F130" s="4">
        <v>3800000</v>
      </c>
      <c r="G130" s="4">
        <v>0</v>
      </c>
      <c r="H130" s="4">
        <f t="shared" si="38"/>
        <v>9038500</v>
      </c>
      <c r="I130" s="4">
        <f t="shared" si="39"/>
        <v>9038500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38"/>
        <v>0</v>
      </c>
      <c r="I131" s="4">
        <f t="shared" si="39"/>
        <v>0</v>
      </c>
    </row>
    <row r="132" spans="2:9" x14ac:dyDescent="0.2">
      <c r="B132" s="16" t="s">
        <v>83</v>
      </c>
      <c r="C132" s="4">
        <v>8000</v>
      </c>
      <c r="D132" s="4">
        <v>0</v>
      </c>
      <c r="E132" s="4">
        <v>0</v>
      </c>
      <c r="F132" s="4">
        <v>17900</v>
      </c>
      <c r="G132" s="4">
        <v>0</v>
      </c>
      <c r="H132" s="4">
        <f t="shared" si="38"/>
        <v>17900</v>
      </c>
      <c r="I132" s="4">
        <f t="shared" si="39"/>
        <v>25900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38"/>
        <v>0</v>
      </c>
      <c r="I133" s="4">
        <f t="shared" si="39"/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38"/>
        <v>0</v>
      </c>
      <c r="I134" s="4">
        <f t="shared" si="39"/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38"/>
        <v>0</v>
      </c>
      <c r="I135" s="4">
        <f t="shared" si="39"/>
        <v>0</v>
      </c>
    </row>
    <row r="136" spans="2:9" x14ac:dyDescent="0.2">
      <c r="B136" s="17" t="s">
        <v>87</v>
      </c>
      <c r="C136" s="3">
        <f>SUM(C137:C139)</f>
        <v>162127695.40000001</v>
      </c>
      <c r="D136" s="3">
        <f>SUM(D137:D139)</f>
        <v>128236836.87000002</v>
      </c>
      <c r="E136" s="3">
        <f t="shared" ref="E136:I136" si="40">SUM(E137:E139)</f>
        <v>11411933.4</v>
      </c>
      <c r="F136" s="3">
        <f t="shared" si="40"/>
        <v>58597948.730000004</v>
      </c>
      <c r="G136" s="3">
        <f t="shared" si="40"/>
        <v>58597948.730000004</v>
      </c>
      <c r="H136" s="3">
        <f t="shared" si="40"/>
        <v>116824903.47000001</v>
      </c>
      <c r="I136" s="3">
        <f t="shared" si="40"/>
        <v>278952598.87000006</v>
      </c>
    </row>
    <row r="137" spans="2:9" x14ac:dyDescent="0.2">
      <c r="B137" s="16" t="s">
        <v>88</v>
      </c>
      <c r="C137" s="4">
        <v>119507535.81</v>
      </c>
      <c r="D137" s="4">
        <v>115969654.75000001</v>
      </c>
      <c r="E137" s="4">
        <v>11411933.4</v>
      </c>
      <c r="F137" s="4">
        <v>56583564</v>
      </c>
      <c r="G137" s="4">
        <v>39608669.700000003</v>
      </c>
      <c r="H137" s="4">
        <f>D137-E137+F137-G137</f>
        <v>121532615.65000002</v>
      </c>
      <c r="I137" s="4">
        <f>C137+H137</f>
        <v>241040151.46000004</v>
      </c>
    </row>
    <row r="138" spans="2:9" x14ac:dyDescent="0.2">
      <c r="B138" s="16" t="s">
        <v>89</v>
      </c>
      <c r="C138" s="4">
        <v>37756328.729999997</v>
      </c>
      <c r="D138" s="4">
        <v>12194502.119999999</v>
      </c>
      <c r="E138" s="4">
        <v>0</v>
      </c>
      <c r="F138" s="4">
        <v>2013970.1</v>
      </c>
      <c r="G138" s="4">
        <v>18646921.030000001</v>
      </c>
      <c r="H138" s="4">
        <f>D138-E138+F138-G138</f>
        <v>-4438448.8100000024</v>
      </c>
      <c r="I138" s="4">
        <f>C138+H138</f>
        <v>33317879.919999994</v>
      </c>
    </row>
    <row r="139" spans="2:9" x14ac:dyDescent="0.2">
      <c r="B139" s="16" t="s">
        <v>90</v>
      </c>
      <c r="C139" s="4">
        <v>4863830.8600000003</v>
      </c>
      <c r="D139" s="4">
        <v>72680</v>
      </c>
      <c r="E139" s="4">
        <v>0</v>
      </c>
      <c r="F139" s="4">
        <v>414.63</v>
      </c>
      <c r="G139" s="4">
        <v>342358</v>
      </c>
      <c r="H139" s="4">
        <f>D139-E139+F139-G139</f>
        <v>-269263.37</v>
      </c>
      <c r="I139" s="4">
        <f>C139+H139</f>
        <v>4594567.49</v>
      </c>
    </row>
    <row r="140" spans="2:9" x14ac:dyDescent="0.2">
      <c r="B140" s="17" t="s">
        <v>91</v>
      </c>
      <c r="C140" s="3">
        <f>SUM(C141:C147)</f>
        <v>6951508</v>
      </c>
      <c r="D140" s="3">
        <f>SUM(D141:D147)</f>
        <v>85438704.299999982</v>
      </c>
      <c r="E140" s="3">
        <f t="shared" ref="E140:I140" si="41">SUM(E141:E147)</f>
        <v>0</v>
      </c>
      <c r="F140" s="3">
        <f t="shared" si="41"/>
        <v>30092461.82</v>
      </c>
      <c r="G140" s="3">
        <f t="shared" si="41"/>
        <v>82193718.75</v>
      </c>
      <c r="H140" s="3">
        <f t="shared" si="41"/>
        <v>33337447.369999975</v>
      </c>
      <c r="I140" s="3">
        <f t="shared" si="41"/>
        <v>40288955.369999975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42">D141-E141+F141-G141</f>
        <v>0</v>
      </c>
      <c r="I141" s="4">
        <f t="shared" ref="I141:I147" si="43">C141+H141</f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42"/>
        <v>0</v>
      </c>
      <c r="I142" s="4">
        <f t="shared" si="43"/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42"/>
        <v>0</v>
      </c>
      <c r="I143" s="4">
        <f t="shared" si="43"/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42"/>
        <v>0</v>
      </c>
      <c r="I144" s="4">
        <f t="shared" si="43"/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42"/>
        <v>0</v>
      </c>
      <c r="I145" s="4">
        <f t="shared" si="43"/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42"/>
        <v>0</v>
      </c>
      <c r="I146" s="4">
        <f t="shared" si="43"/>
        <v>0</v>
      </c>
    </row>
    <row r="147" spans="2:9" x14ac:dyDescent="0.2">
      <c r="B147" s="16" t="s">
        <v>98</v>
      </c>
      <c r="C147" s="4">
        <v>6951508</v>
      </c>
      <c r="D147" s="4">
        <v>85438704.299999982</v>
      </c>
      <c r="E147" s="4">
        <v>0</v>
      </c>
      <c r="F147" s="4">
        <v>30092461.82</v>
      </c>
      <c r="G147" s="71">
        <v>82193718.75</v>
      </c>
      <c r="H147" s="4">
        <f t="shared" si="42"/>
        <v>33337447.369999975</v>
      </c>
      <c r="I147" s="4">
        <f t="shared" si="43"/>
        <v>40288955.369999975</v>
      </c>
    </row>
    <row r="148" spans="2:9" x14ac:dyDescent="0.2">
      <c r="B148" s="17" t="s">
        <v>99</v>
      </c>
      <c r="C148" s="3">
        <f>SUM(C149:C151)</f>
        <v>0</v>
      </c>
      <c r="D148" s="3">
        <f>SUM(D149:D151)</f>
        <v>1126245.21</v>
      </c>
      <c r="E148" s="3">
        <f t="shared" ref="E148:I148" si="44">SUM(E149:E151)</f>
        <v>0</v>
      </c>
      <c r="F148" s="3">
        <f t="shared" si="44"/>
        <v>2300000</v>
      </c>
      <c r="G148" s="3">
        <f t="shared" si="44"/>
        <v>0</v>
      </c>
      <c r="H148" s="3">
        <f t="shared" si="44"/>
        <v>3426245.21</v>
      </c>
      <c r="I148" s="3">
        <f t="shared" si="44"/>
        <v>3426245.21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>D149-E149+F149-G149</f>
        <v>0</v>
      </c>
      <c r="I149" s="4">
        <f>C149+H149</f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>D150-E150+F150-G150</f>
        <v>0</v>
      </c>
      <c r="I150" s="4">
        <f>C150+H150</f>
        <v>0</v>
      </c>
    </row>
    <row r="151" spans="2:9" x14ac:dyDescent="0.2">
      <c r="B151" s="16" t="s">
        <v>102</v>
      </c>
      <c r="C151" s="4">
        <v>0</v>
      </c>
      <c r="D151" s="4">
        <v>1126245.21</v>
      </c>
      <c r="E151" s="4">
        <v>0</v>
      </c>
      <c r="F151" s="4">
        <v>2300000</v>
      </c>
      <c r="G151" s="4">
        <v>0</v>
      </c>
      <c r="H151" s="4">
        <f>D151-E151+F151-G151</f>
        <v>3426245.21</v>
      </c>
      <c r="I151" s="4">
        <f>C151+H151</f>
        <v>3426245.21</v>
      </c>
    </row>
    <row r="152" spans="2:9" x14ac:dyDescent="0.2">
      <c r="B152" s="17" t="s">
        <v>103</v>
      </c>
      <c r="C152" s="3">
        <f>SUM(C153:C159)</f>
        <v>0</v>
      </c>
      <c r="D152" s="3">
        <f t="shared" ref="D152:I152" si="45">SUM(D153:D159)</f>
        <v>0</v>
      </c>
      <c r="E152" s="3">
        <f t="shared" si="45"/>
        <v>0</v>
      </c>
      <c r="F152" s="3">
        <f t="shared" si="45"/>
        <v>0</v>
      </c>
      <c r="G152" s="3">
        <f t="shared" si="45"/>
        <v>0</v>
      </c>
      <c r="H152" s="3">
        <f t="shared" si="45"/>
        <v>0</v>
      </c>
      <c r="I152" s="3">
        <f t="shared" si="45"/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46">D153-E153+F153-G153</f>
        <v>0</v>
      </c>
      <c r="I153" s="4">
        <f t="shared" ref="I153:I159" si="47">C153+H153</f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46"/>
        <v>0</v>
      </c>
      <c r="I154" s="4">
        <f t="shared" si="47"/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46"/>
        <v>0</v>
      </c>
      <c r="I155" s="4">
        <f t="shared" si="47"/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46"/>
        <v>0</v>
      </c>
      <c r="I156" s="4">
        <f t="shared" si="47"/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46"/>
        <v>0</v>
      </c>
      <c r="I157" s="4">
        <f t="shared" si="47"/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46"/>
        <v>0</v>
      </c>
      <c r="I158" s="4">
        <f t="shared" si="47"/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46"/>
        <v>0</v>
      </c>
      <c r="I159" s="4">
        <f t="shared" si="47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C13+C87</f>
        <v>601531346.19000006</v>
      </c>
      <c r="D161" s="6">
        <f>D13+D87</f>
        <v>505074574.36999995</v>
      </c>
      <c r="E161" s="6">
        <f t="shared" ref="E161:I161" si="48">E13+E87</f>
        <v>26873724.77</v>
      </c>
      <c r="F161" s="6">
        <f t="shared" si="48"/>
        <v>455841435.97000003</v>
      </c>
      <c r="G161" s="6">
        <f t="shared" si="48"/>
        <v>455841435.97000003</v>
      </c>
      <c r="H161" s="6">
        <f t="shared" si="48"/>
        <v>478200849.60000002</v>
      </c>
      <c r="I161" s="6">
        <f t="shared" si="48"/>
        <v>1079732195.79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D87:I87" name="Rango1_2_2"/>
    <protectedRange sqref="C87" name="Rango1_2_3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opLeftCell="B1" workbookViewId="0">
      <selection activeCell="D27" sqref="D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4.83203125" style="1" customWidth="1"/>
    <col min="4" max="4" width="18.5" style="1" customWidth="1"/>
    <col min="5" max="5" width="13.6640625" style="1" bestFit="1" customWidth="1"/>
    <col min="6" max="6" width="16.33203125" style="1" customWidth="1"/>
    <col min="7" max="16384" width="12" style="1"/>
  </cols>
  <sheetData>
    <row r="1" spans="1:6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6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6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90" t="str">
        <f>B1</f>
        <v>Municipio Dolores Hidalgo CIN</v>
      </c>
      <c r="C6" s="91"/>
      <c r="D6" s="91"/>
      <c r="E6" s="91"/>
      <c r="F6" s="92"/>
    </row>
    <row r="7" spans="1:6" x14ac:dyDescent="0.2">
      <c r="B7" s="93" t="s">
        <v>114</v>
      </c>
      <c r="C7" s="94"/>
      <c r="D7" s="94"/>
      <c r="E7" s="94"/>
      <c r="F7" s="95"/>
    </row>
    <row r="8" spans="1:6" x14ac:dyDescent="0.2">
      <c r="B8" s="96" t="s">
        <v>151</v>
      </c>
      <c r="C8" s="97"/>
      <c r="D8" s="97"/>
      <c r="E8" s="97"/>
      <c r="F8" s="98"/>
    </row>
    <row r="9" spans="1:6" ht="22.5" x14ac:dyDescent="0.2">
      <c r="B9" s="88" t="s">
        <v>115</v>
      </c>
      <c r="C9" s="89" t="s">
        <v>116</v>
      </c>
      <c r="D9" s="66" t="s">
        <v>117</v>
      </c>
      <c r="E9" s="66" t="s">
        <v>118</v>
      </c>
      <c r="F9" s="67" t="s">
        <v>119</v>
      </c>
    </row>
    <row r="10" spans="1:6" x14ac:dyDescent="0.2">
      <c r="A10" s="42"/>
      <c r="B10" s="88"/>
      <c r="C10" s="89"/>
      <c r="D10" s="66" t="s">
        <v>120</v>
      </c>
      <c r="E10" s="66" t="s">
        <v>121</v>
      </c>
      <c r="F10" s="67" t="s">
        <v>122</v>
      </c>
    </row>
    <row r="11" spans="1:6" x14ac:dyDescent="0.2">
      <c r="B11" s="52"/>
      <c r="C11" s="53" t="s">
        <v>123</v>
      </c>
      <c r="D11" s="54">
        <f>SUM(D12:D20)</f>
        <v>130343894.00999999</v>
      </c>
      <c r="E11" s="54">
        <f t="shared" ref="E11:F11" si="0">SUM(E12:E20)</f>
        <v>130345514.00999999</v>
      </c>
      <c r="F11" s="55">
        <f t="shared" si="0"/>
        <v>-1620</v>
      </c>
    </row>
    <row r="12" spans="1:6" x14ac:dyDescent="0.2">
      <c r="B12" s="56">
        <v>1000</v>
      </c>
      <c r="C12" s="57" t="s">
        <v>124</v>
      </c>
      <c r="D12" s="58">
        <v>8517141.7699999996</v>
      </c>
      <c r="E12" s="58">
        <v>8518761.7699999996</v>
      </c>
      <c r="F12" s="59">
        <f>D12-E12</f>
        <v>-1620</v>
      </c>
    </row>
    <row r="13" spans="1:6" x14ac:dyDescent="0.2">
      <c r="B13" s="56">
        <v>2000</v>
      </c>
      <c r="C13" s="57" t="s">
        <v>125</v>
      </c>
      <c r="D13" s="58">
        <v>3169315.48</v>
      </c>
      <c r="E13" s="58">
        <v>3169315.48</v>
      </c>
      <c r="F13" s="59">
        <f t="shared" ref="F13:F30" si="1">D13-E13</f>
        <v>0</v>
      </c>
    </row>
    <row r="14" spans="1:6" x14ac:dyDescent="0.2">
      <c r="B14" s="56">
        <v>3000</v>
      </c>
      <c r="C14" s="57" t="s">
        <v>126</v>
      </c>
      <c r="D14" s="58">
        <v>32110379.57</v>
      </c>
      <c r="E14" s="58">
        <v>32110379.57</v>
      </c>
      <c r="F14" s="59">
        <f t="shared" si="1"/>
        <v>0</v>
      </c>
    </row>
    <row r="15" spans="1:6" x14ac:dyDescent="0.2">
      <c r="B15" s="56">
        <v>4000</v>
      </c>
      <c r="C15" s="57" t="s">
        <v>127</v>
      </c>
      <c r="D15" s="58">
        <v>19738266.309999999</v>
      </c>
      <c r="E15" s="58">
        <v>19738266.309999999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132621.60999999999</v>
      </c>
      <c r="E16" s="58">
        <v>132621.60999999999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31102465.940000001</v>
      </c>
      <c r="E17" s="58">
        <v>31102465.940000001</v>
      </c>
      <c r="F17" s="59">
        <f t="shared" si="1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1"/>
        <v>0</v>
      </c>
    </row>
    <row r="19" spans="2:6" x14ac:dyDescent="0.2">
      <c r="B19" s="56">
        <v>8000</v>
      </c>
      <c r="C19" s="57" t="s">
        <v>131</v>
      </c>
      <c r="D19" s="58">
        <v>21551000</v>
      </c>
      <c r="E19" s="58">
        <v>21551000</v>
      </c>
      <c r="F19" s="59">
        <f t="shared" si="1"/>
        <v>0</v>
      </c>
    </row>
    <row r="20" spans="2:6" x14ac:dyDescent="0.2">
      <c r="B20" s="56">
        <v>9000</v>
      </c>
      <c r="C20" s="57" t="s">
        <v>132</v>
      </c>
      <c r="D20" s="58">
        <v>14022703.33</v>
      </c>
      <c r="E20" s="58">
        <v>14022703.33</v>
      </c>
      <c r="F20" s="59">
        <f t="shared" si="1"/>
        <v>0</v>
      </c>
    </row>
    <row r="21" spans="2:6" x14ac:dyDescent="0.2">
      <c r="B21" s="56"/>
      <c r="C21" s="60" t="s">
        <v>133</v>
      </c>
      <c r="D21" s="61">
        <f>SUM(D22:D30)</f>
        <v>363332027.43000001</v>
      </c>
      <c r="E21" s="61">
        <f t="shared" ref="E21:F21" si="2">SUM(E22:E30)</f>
        <v>361296319.44</v>
      </c>
      <c r="F21" s="62">
        <f t="shared" si="2"/>
        <v>2035707.9900000021</v>
      </c>
    </row>
    <row r="22" spans="2:6" x14ac:dyDescent="0.2">
      <c r="B22" s="56">
        <v>1000</v>
      </c>
      <c r="C22" s="57" t="s">
        <v>124</v>
      </c>
      <c r="D22" s="58">
        <v>83124565.569999993</v>
      </c>
      <c r="E22" s="58">
        <v>83124565.569999993</v>
      </c>
      <c r="F22" s="59">
        <f t="shared" si="1"/>
        <v>0</v>
      </c>
    </row>
    <row r="23" spans="2:6" x14ac:dyDescent="0.2">
      <c r="B23" s="56">
        <v>2000</v>
      </c>
      <c r="C23" s="57" t="s">
        <v>125</v>
      </c>
      <c r="D23" s="58">
        <v>18137750.079999998</v>
      </c>
      <c r="E23" s="58">
        <v>18137750.079999998</v>
      </c>
      <c r="F23" s="59">
        <f t="shared" si="1"/>
        <v>0</v>
      </c>
    </row>
    <row r="24" spans="2:6" x14ac:dyDescent="0.2">
      <c r="B24" s="56">
        <v>3000</v>
      </c>
      <c r="C24" s="57" t="s">
        <v>126</v>
      </c>
      <c r="D24" s="58">
        <v>78574392.950000003</v>
      </c>
      <c r="E24" s="58">
        <v>78574392.950000003</v>
      </c>
      <c r="F24" s="59">
        <f t="shared" si="1"/>
        <v>0</v>
      </c>
    </row>
    <row r="25" spans="2:6" x14ac:dyDescent="0.2">
      <c r="B25" s="56">
        <v>4000</v>
      </c>
      <c r="C25" s="57" t="s">
        <v>127</v>
      </c>
      <c r="D25" s="58">
        <v>19045999.370000001</v>
      </c>
      <c r="E25" s="58">
        <v>19071525.66</v>
      </c>
      <c r="F25" s="59">
        <f t="shared" si="1"/>
        <v>-25526.289999999106</v>
      </c>
    </row>
    <row r="26" spans="2:6" x14ac:dyDescent="0.2">
      <c r="B26" s="56">
        <v>5000</v>
      </c>
      <c r="C26" s="57" t="s">
        <v>128</v>
      </c>
      <c r="D26" s="58">
        <v>8311848.4699999997</v>
      </c>
      <c r="E26" s="58">
        <v>8311848.4699999997</v>
      </c>
      <c r="F26" s="59">
        <f t="shared" si="1"/>
        <v>0</v>
      </c>
    </row>
    <row r="27" spans="2:6" x14ac:dyDescent="0.2">
      <c r="B27" s="56">
        <v>6000</v>
      </c>
      <c r="C27" s="57" t="s">
        <v>129</v>
      </c>
      <c r="D27" s="58">
        <v>152943225.78</v>
      </c>
      <c r="E27" s="58">
        <v>150881991.5</v>
      </c>
      <c r="F27" s="59">
        <f t="shared" si="1"/>
        <v>2061234.2800000012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f t="shared" si="1"/>
        <v>0</v>
      </c>
    </row>
    <row r="29" spans="2:6" x14ac:dyDescent="0.2">
      <c r="B29" s="56">
        <v>8000</v>
      </c>
      <c r="C29" s="57" t="s">
        <v>131</v>
      </c>
      <c r="D29" s="58">
        <v>3194245.21</v>
      </c>
      <c r="E29" s="58">
        <v>3194245.21</v>
      </c>
      <c r="F29" s="59">
        <f t="shared" si="1"/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59">
        <f t="shared" si="1"/>
        <v>0</v>
      </c>
    </row>
    <row r="31" spans="2:6" ht="12" thickBot="1" x14ac:dyDescent="0.25">
      <c r="B31" s="48"/>
      <c r="C31" s="49" t="s">
        <v>36</v>
      </c>
      <c r="D31" s="50">
        <f>D11+D21</f>
        <v>493675921.44</v>
      </c>
      <c r="E31" s="50">
        <f t="shared" ref="E31:F31" si="3">E11+E21</f>
        <v>491641833.44999999</v>
      </c>
      <c r="F31" s="51">
        <f t="shared" si="3"/>
        <v>2034087.9900000021</v>
      </c>
    </row>
    <row r="33" spans="3:3" x14ac:dyDescent="0.2">
      <c r="C33" s="69" t="s">
        <v>134</v>
      </c>
    </row>
    <row r="34" spans="3:3" x14ac:dyDescent="0.2">
      <c r="C34" s="68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6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6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1" spans="1:6" x14ac:dyDescent="0.2">
      <c r="B11" s="47"/>
    </row>
    <row r="12" spans="1:6" ht="33.75" x14ac:dyDescent="0.2">
      <c r="C12" s="78" t="s">
        <v>161</v>
      </c>
    </row>
    <row r="14" spans="1:6" x14ac:dyDescent="0.2">
      <c r="C14" s="69" t="s">
        <v>140</v>
      </c>
    </row>
    <row r="15" spans="1:6" x14ac:dyDescent="0.2">
      <c r="C15" s="68" t="s">
        <v>141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C19" sqref="C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6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6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1" spans="1:6" x14ac:dyDescent="0.2">
      <c r="B11" s="73" t="s">
        <v>152</v>
      </c>
      <c r="C11" s="73" t="s">
        <v>153</v>
      </c>
      <c r="D11" s="73" t="s">
        <v>154</v>
      </c>
    </row>
    <row r="12" spans="1:6" x14ac:dyDescent="0.2">
      <c r="B12" s="74">
        <v>1123</v>
      </c>
      <c r="C12" s="75" t="s">
        <v>155</v>
      </c>
      <c r="D12" s="76">
        <v>1561563.37</v>
      </c>
    </row>
    <row r="13" spans="1:6" x14ac:dyDescent="0.2">
      <c r="B13" s="74">
        <v>1125</v>
      </c>
      <c r="C13" s="75" t="s">
        <v>156</v>
      </c>
      <c r="D13" s="76">
        <v>3423.28</v>
      </c>
    </row>
    <row r="14" spans="1:6" x14ac:dyDescent="0.2">
      <c r="B14" s="77">
        <v>1129</v>
      </c>
      <c r="C14" s="1" t="s">
        <v>157</v>
      </c>
      <c r="D14" s="76">
        <v>5245096.03</v>
      </c>
    </row>
    <row r="15" spans="1:6" x14ac:dyDescent="0.2">
      <c r="B15" s="74">
        <v>1131</v>
      </c>
      <c r="C15" s="75" t="s">
        <v>158</v>
      </c>
      <c r="D15" s="76">
        <v>15370228.66</v>
      </c>
    </row>
    <row r="16" spans="1:6" x14ac:dyDescent="0.2">
      <c r="B16" s="74">
        <v>1132</v>
      </c>
      <c r="C16" s="75" t="s">
        <v>159</v>
      </c>
      <c r="D16" s="76">
        <v>2010070.67</v>
      </c>
    </row>
    <row r="17" spans="2:4" x14ac:dyDescent="0.2">
      <c r="B17" s="74">
        <v>1134</v>
      </c>
      <c r="C17" s="75" t="s">
        <v>160</v>
      </c>
      <c r="D17" s="76">
        <v>59183949.939999998</v>
      </c>
    </row>
    <row r="20" spans="2:4" x14ac:dyDescent="0.2">
      <c r="C20" s="69" t="s">
        <v>145</v>
      </c>
    </row>
    <row r="21" spans="2:4" x14ac:dyDescent="0.2">
      <c r="C21" s="68" t="s">
        <v>146</v>
      </c>
    </row>
  </sheetData>
  <mergeCells count="3">
    <mergeCell ref="B1:D1"/>
    <mergeCell ref="B2:D2"/>
    <mergeCell ref="B3:D3"/>
  </mergeCells>
  <hyperlinks>
    <hyperlink ref="C20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selection activeCell="C11" sqref="C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1" t="str">
        <f>'Notas de Disciplina Financiera'!A1</f>
        <v>Municipio Dolores Hidalgo CIN</v>
      </c>
      <c r="C1" s="81"/>
      <c r="D1" s="81"/>
      <c r="E1" s="40" t="s">
        <v>0</v>
      </c>
      <c r="F1" s="41">
        <f>'Notas de Disciplina Financiera'!D1</f>
        <v>2024</v>
      </c>
    </row>
    <row r="2" spans="1:6" x14ac:dyDescent="0.2">
      <c r="B2" s="81" t="s">
        <v>1</v>
      </c>
      <c r="C2" s="81"/>
      <c r="D2" s="81"/>
      <c r="E2" s="40" t="s">
        <v>2</v>
      </c>
      <c r="F2" s="41" t="str">
        <f>'Notas de Disciplina Financiera'!D2</f>
        <v>Trimestral</v>
      </c>
    </row>
    <row r="3" spans="1:6" x14ac:dyDescent="0.2">
      <c r="B3" s="81" t="str">
        <f>'Notas de Disciplina Financiera'!A3</f>
        <v>Correspondiente del 01 de enero al 30 de junio de 2024</v>
      </c>
      <c r="C3" s="81"/>
      <c r="D3" s="8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ht="22.5" x14ac:dyDescent="0.2">
      <c r="C10" s="78" t="s">
        <v>162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Cuenta Publica</cp:lastModifiedBy>
  <cp:revision/>
  <dcterms:created xsi:type="dcterms:W3CDTF">2024-03-15T21:50:03Z</dcterms:created>
  <dcterms:modified xsi:type="dcterms:W3CDTF">2024-07-30T14:32:04Z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