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ASEG entrega Cierres trimestrales\2024\2do Trim 2024\1. PT Formatos SIRET\"/>
    </mc:Choice>
  </mc:AlternateContent>
  <xr:revisionPtr revIDLastSave="0" documentId="13_ncr:1_{4284922B-7A4F-4775-B64C-27642C961C44}" xr6:coauthVersionLast="45" xr6:coauthVersionMax="45" xr10:uidLastSave="{00000000-0000-0000-0000-000000000000}"/>
  <bookViews>
    <workbookView xWindow="-120" yWindow="-120" windowWidth="20730" windowHeight="11040" tabRatio="866" firstSheet="7" activeTab="8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0" l="1"/>
  <c r="G9" i="10" s="1"/>
  <c r="F9" i="10"/>
  <c r="E9" i="10"/>
  <c r="D9" i="10"/>
  <c r="C9" i="10"/>
  <c r="B9" i="10"/>
  <c r="B44" i="9"/>
  <c r="C56" i="8"/>
  <c r="D56" i="8"/>
  <c r="E56" i="8"/>
  <c r="F56" i="8"/>
  <c r="G56" i="8"/>
  <c r="B56" i="8"/>
  <c r="G9" i="8"/>
  <c r="F9" i="8"/>
  <c r="E9" i="8"/>
  <c r="D9" i="8"/>
  <c r="C9" i="8"/>
  <c r="B9" i="8"/>
  <c r="C38" i="7"/>
  <c r="E10" i="7"/>
  <c r="C10" i="7"/>
  <c r="D10" i="7"/>
  <c r="E28" i="6"/>
  <c r="E16" i="6"/>
  <c r="D16" i="6"/>
  <c r="C16" i="6"/>
  <c r="G9" i="3"/>
  <c r="G8" i="3" s="1"/>
  <c r="F20" i="3"/>
  <c r="E19" i="2"/>
  <c r="E9" i="2"/>
  <c r="B47" i="2"/>
  <c r="B17" i="2"/>
  <c r="B28" i="7" l="1"/>
  <c r="D19" i="16" l="1"/>
  <c r="E19" i="16" s="1"/>
  <c r="F19" i="16" s="1"/>
  <c r="G19" i="16" s="1"/>
  <c r="D18" i="16"/>
  <c r="E18" i="16" s="1"/>
  <c r="F18" i="16" s="1"/>
  <c r="G18" i="16" s="1"/>
  <c r="D17" i="16"/>
  <c r="E17" i="16" s="1"/>
  <c r="F17" i="16" s="1"/>
  <c r="G17" i="16" s="1"/>
  <c r="D16" i="16"/>
  <c r="E16" i="16" s="1"/>
  <c r="F16" i="16" s="1"/>
  <c r="G16" i="16" s="1"/>
  <c r="D15" i="16"/>
  <c r="E15" i="16" s="1"/>
  <c r="F15" i="16" s="1"/>
  <c r="G15" i="16" s="1"/>
  <c r="D14" i="16"/>
  <c r="E14" i="16" s="1"/>
  <c r="F14" i="16" s="1"/>
  <c r="G14" i="16" s="1"/>
  <c r="D13" i="16"/>
  <c r="E13" i="16" s="1"/>
  <c r="F13" i="16" s="1"/>
  <c r="G13" i="16" s="1"/>
  <c r="D12" i="16"/>
  <c r="E12" i="16" s="1"/>
  <c r="F12" i="16" s="1"/>
  <c r="G12" i="16" s="1"/>
  <c r="D11" i="16"/>
  <c r="E11" i="16" s="1"/>
  <c r="F11" i="16" s="1"/>
  <c r="G11" i="16" s="1"/>
  <c r="D10" i="16"/>
  <c r="E10" i="16" s="1"/>
  <c r="F10" i="16" s="1"/>
  <c r="G10" i="16" s="1"/>
  <c r="D9" i="16"/>
  <c r="E9" i="16" s="1"/>
  <c r="F9" i="16" s="1"/>
  <c r="G9" i="16" s="1"/>
  <c r="D8" i="16"/>
  <c r="E8" i="16" s="1"/>
  <c r="F8" i="16" s="1"/>
  <c r="G8" i="16" s="1"/>
  <c r="B7" i="16"/>
  <c r="D10" i="9" l="1"/>
  <c r="D103" i="7"/>
  <c r="B10" i="7"/>
  <c r="B45" i="6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F29" i="19" s="1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A2" i="16"/>
  <c r="B31" i="16" l="1"/>
  <c r="C30" i="20"/>
  <c r="D30" i="20"/>
  <c r="B29" i="19"/>
  <c r="D29" i="19"/>
  <c r="E28" i="22"/>
  <c r="G28" i="22"/>
  <c r="C29" i="19"/>
  <c r="E29" i="19"/>
  <c r="G29" i="19"/>
  <c r="B30" i="20"/>
  <c r="F30" i="20"/>
  <c r="E30" i="20"/>
  <c r="C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E10" i="9"/>
  <c r="F10" i="9"/>
  <c r="G10" i="9"/>
  <c r="B71" i="9"/>
  <c r="B61" i="9"/>
  <c r="B53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F13" i="3"/>
  <c r="F9" i="3"/>
  <c r="F8" i="3" s="1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28" i="7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18" i="7"/>
  <c r="G74" i="6"/>
  <c r="G73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D75" i="6"/>
  <c r="D67" i="6"/>
  <c r="D59" i="6"/>
  <c r="D54" i="6"/>
  <c r="D45" i="6"/>
  <c r="D37" i="6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35" i="6"/>
  <c r="C28" i="6"/>
  <c r="C41" i="6"/>
  <c r="B75" i="6"/>
  <c r="B67" i="6"/>
  <c r="B59" i="6"/>
  <c r="B54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9" i="2"/>
  <c r="C60" i="2"/>
  <c r="B60" i="2"/>
  <c r="C41" i="2"/>
  <c r="B41" i="2"/>
  <c r="C38" i="2"/>
  <c r="C9" i="7" l="1"/>
  <c r="C8" i="3"/>
  <c r="C20" i="3" s="1"/>
  <c r="E65" i="6"/>
  <c r="D41" i="6"/>
  <c r="E79" i="2"/>
  <c r="C65" i="6"/>
  <c r="C70" i="6" s="1"/>
  <c r="E47" i="2"/>
  <c r="E59" i="2" s="1"/>
  <c r="G75" i="6"/>
  <c r="B9" i="9"/>
  <c r="C9" i="9"/>
  <c r="F101" i="8"/>
  <c r="E101" i="8"/>
  <c r="G146" i="7"/>
  <c r="E84" i="7"/>
  <c r="G62" i="7"/>
  <c r="G71" i="7"/>
  <c r="G28" i="7"/>
  <c r="B9" i="7"/>
  <c r="F65" i="6"/>
  <c r="F70" i="6" s="1"/>
  <c r="G28" i="6"/>
  <c r="F79" i="2"/>
  <c r="F47" i="2"/>
  <c r="F59" i="2" s="1"/>
  <c r="F81" i="2" s="1"/>
  <c r="K20" i="4"/>
  <c r="E20" i="4"/>
  <c r="I20" i="4"/>
  <c r="C43" i="9"/>
  <c r="B43" i="9"/>
  <c r="D9" i="9"/>
  <c r="E9" i="9"/>
  <c r="G9" i="9"/>
  <c r="D43" i="9"/>
  <c r="E43" i="9"/>
  <c r="G43" i="9"/>
  <c r="B101" i="8"/>
  <c r="D101" i="8"/>
  <c r="C101" i="8"/>
  <c r="G101" i="8"/>
  <c r="G123" i="7"/>
  <c r="B84" i="7"/>
  <c r="C84" i="7"/>
  <c r="G18" i="7"/>
  <c r="G38" i="7"/>
  <c r="G75" i="7"/>
  <c r="G93" i="7"/>
  <c r="G133" i="7"/>
  <c r="G150" i="7"/>
  <c r="D84" i="7"/>
  <c r="E9" i="7"/>
  <c r="F84" i="7"/>
  <c r="G58" i="7"/>
  <c r="G113" i="7"/>
  <c r="G137" i="7"/>
  <c r="B41" i="6"/>
  <c r="B65" i="6"/>
  <c r="G54" i="6"/>
  <c r="D65" i="6"/>
  <c r="E41" i="6"/>
  <c r="E70" i="6" s="1"/>
  <c r="B44" i="5"/>
  <c r="B11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20" i="3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16" i="6"/>
  <c r="G37" i="6"/>
  <c r="E159" i="7" l="1"/>
  <c r="C159" i="7"/>
  <c r="D70" i="6"/>
  <c r="E81" i="2"/>
  <c r="G41" i="6"/>
  <c r="G42" i="6" s="1"/>
  <c r="G65" i="6"/>
  <c r="G77" i="9"/>
  <c r="E77" i="9"/>
  <c r="C77" i="9"/>
  <c r="D77" i="9"/>
  <c r="F159" i="7"/>
  <c r="B159" i="7"/>
  <c r="G9" i="7"/>
  <c r="B70" i="6"/>
  <c r="B8" i="5"/>
  <c r="B21" i="5" s="1"/>
  <c r="B23" i="5" s="1"/>
  <c r="B25" i="5" s="1"/>
  <c r="B33" i="5" s="1"/>
  <c r="B77" i="9"/>
  <c r="F77" i="9"/>
  <c r="D159" i="7"/>
  <c r="G84" i="7"/>
  <c r="G70" i="6" l="1"/>
  <c r="G159" i="7"/>
  <c r="B38" i="2"/>
  <c r="C31" i="2"/>
  <c r="B31" i="2"/>
  <c r="C25" i="2"/>
  <c r="B25" i="2"/>
  <c r="C17" i="2"/>
  <c r="C9" i="2"/>
  <c r="B9" i="2"/>
  <c r="B62" i="2" l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<sst xmlns="http://schemas.openxmlformats.org/spreadsheetml/2006/main" count="1102" uniqueCount="645">
  <si>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</si>
  <si>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</si>
  <si>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</si>
  <si>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</si>
  <si>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</si>
  <si>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</si>
  <si>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</si>
  <si>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</si>
  <si>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</si>
  <si>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</si>
  <si>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</si>
  <si>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</si>
  <si>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</si>
  <si>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</si>
  <si>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</si>
  <si>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</si>
  <si>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</si>
  <si>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</si>
  <si>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</si>
  <si>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</si>
  <si>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</si>
  <si>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</si>
  <si>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</si>
  <si>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</si>
  <si>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</si>
  <si>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</si>
  <si>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</si>
  <si>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</si>
  <si>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</si>
  <si>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</si>
  <si>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</si>
  <si>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</si>
  <si>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</si>
  <si>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</si>
  <si>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</si>
  <si>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</si>
  <si>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</si>
  <si>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</si>
  <si>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</si>
  <si>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</si>
  <si>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</si>
  <si>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</si>
  <si>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</si>
  <si>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</si>
  <si>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</si>
  <si>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</si>
  <si>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</si>
  <si>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</si>
  <si>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</si>
  <si>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</si>
  <si>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</si>
  <si>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</si>
  <si>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</si>
  <si>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</si>
  <si>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</si>
  <si>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</si>
  <si>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</si>
  <si>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</si>
  <si>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</si>
  <si>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</si>
  <si>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</si>
  <si>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</si>
  <si>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</si>
  <si>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</si>
  <si>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</si>
  <si>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</si>
  <si>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</si>
  <si>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</si>
  <si>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</si>
  <si>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</si>
  <si>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</si>
  <si>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</si>
  <si>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</si>
  <si>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</si>
  <si>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</si>
  <si>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</si>
  <si>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</si>
  <si>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</si>
  <si>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</si>
  <si>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</si>
  <si>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</si>
  <si>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</si>
  <si>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</si>
  <si>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</si>
  <si>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</si>
  <si>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</si>
  <si>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</si>
  <si>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</si>
  <si>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</si>
  <si>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</si>
  <si>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</si>
  <si>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</si>
  <si>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</si>
  <si>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</si>
  <si>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</si>
  <si>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</si>
  <si>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</si>
  <si>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</si>
  <si>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</si>
  <si>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</si>
  <si>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</si>
  <si>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</si>
  <si>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</si>
  <si>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</si>
  <si>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</si>
  <si>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</si>
  <si>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</si>
  <si>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</si>
  <si>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</si>
  <si>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</si>
  <si>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</si>
  <si>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</si>
  <si>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</si>
  <si>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</si>
  <si>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</si>
  <si>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</si>
  <si>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</si>
  <si>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</si>
  <si>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</si>
  <si>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</si>
  <si>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</si>
  <si>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</si>
  <si>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</si>
  <si>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</si>
  <si>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</si>
  <si>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</si>
  <si>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</si>
  <si>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</si>
  <si>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</si>
  <si>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</si>
  <si>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</si>
  <si>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</si>
  <si>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</si>
  <si>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</si>
  <si>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</si>
  <si>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</si>
  <si>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</si>
  <si>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</si>
  <si>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</si>
  <si>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</si>
  <si>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</si>
  <si>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</si>
  <si>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</si>
  <si>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</si>
  <si>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</si>
  <si>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</si>
  <si>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</si>
  <si>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</si>
  <si>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</si>
  <si>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</si>
  <si>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</si>
  <si>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</si>
  <si>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</si>
  <si>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</si>
  <si>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</si>
  <si>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</si>
  <si>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</si>
  <si>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</si>
  <si>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</si>
  <si>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</si>
  <si>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</si>
  <si>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</si>
  <si>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</si>
  <si>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</si>
  <si>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</si>
  <si>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</si>
  <si>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</si>
  <si>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</si>
  <si>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</si>
  <si>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</si>
  <si>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</si>
  <si>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</si>
  <si>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</si>
  <si>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</si>
  <si>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</si>
  <si>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</si>
  <si>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</si>
  <si>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</si>
  <si>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</si>
  <si>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</si>
  <si>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</si>
  <si>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</si>
  <si>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</si>
  <si>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</si>
  <si>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</si>
  <si>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</si>
  <si>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</si>
  <si>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</si>
  <si>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</si>
  <si>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</si>
  <si>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</si>
  <si>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</si>
  <si>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</si>
  <si>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</si>
  <si>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</si>
  <si>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</si>
  <si>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</si>
  <si>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</si>
  <si>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</si>
  <si>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</si>
  <si>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</si>
  <si>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</si>
  <si>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</si>
  <si>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</si>
  <si>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</si>
  <si>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</si>
  <si>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</si>
  <si>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</si>
  <si>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</si>
  <si>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</si>
  <si>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</si>
  <si>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</si>
  <si>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</si>
  <si>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</si>
  <si>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</si>
  <si>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</si>
  <si>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</si>
  <si>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</si>
  <si>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</si>
  <si>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</si>
  <si>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</si>
  <si>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</si>
  <si>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</si>
  <si>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</si>
  <si>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</si>
  <si>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</si>
  <si>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</si>
  <si>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</si>
  <si>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</si>
  <si>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</si>
  <si>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</si>
  <si>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</si>
  <si>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</si>
  <si>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</si>
  <si>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</si>
  <si>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</si>
  <si>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</si>
  <si>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</si>
  <si>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</si>
  <si>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</si>
  <si>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</si>
  <si>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</si>
  <si>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</si>
  <si>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</si>
  <si>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</si>
  <si>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</si>
  <si>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</si>
  <si>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</si>
  <si>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</si>
  <si>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</si>
  <si>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</si>
  <si>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</si>
  <si>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</si>
  <si>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</si>
  <si>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</si>
  <si>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</si>
  <si>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</si>
  <si>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</si>
  <si>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</si>
  <si>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</si>
  <si>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</si>
  <si>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</si>
  <si>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</si>
  <si>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</si>
  <si>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</si>
  <si>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</si>
  <si>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</si>
  <si>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</si>
  <si>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</si>
  <si>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</si>
  <si>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</si>
  <si>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</si>
  <si>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</si>
  <si>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</si>
  <si>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</si>
  <si>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</si>
  <si>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</si>
  <si>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</si>
  <si>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</si>
  <si>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</si>
  <si>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</si>
  <si>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</si>
  <si>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</si>
  <si>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</si>
  <si>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</si>
  <si>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</si>
  <si>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</si>
  <si>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</si>
  <si>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</si>
  <si>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</si>
  <si>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</si>
  <si>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</si>
  <si>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</si>
  <si>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</si>
  <si>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</si>
  <si>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</si>
  <si>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</si>
  <si>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</si>
  <si>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</si>
  <si>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</si>
  <si>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</si>
  <si>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</si>
  <si>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</si>
  <si>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</si>
  <si>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</si>
  <si>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</si>
  <si>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</si>
  <si>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</si>
  <si>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</si>
  <si>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</si>
  <si>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</si>
  <si>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</si>
  <si>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</si>
  <si>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</si>
  <si>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</si>
  <si>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</si>
  <si>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</si>
  <si>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</si>
  <si>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</si>
  <si>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</si>
  <si>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</si>
  <si>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</si>
  <si>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</si>
  <si>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</si>
  <si>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</si>
  <si>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</si>
  <si>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</si>
  <si>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</si>
  <si>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</si>
  <si>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</si>
  <si>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</si>
  <si>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</si>
  <si>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</si>
  <si>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</si>
  <si>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</si>
  <si>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</si>
  <si>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</si>
  <si>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</si>
  <si>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</si>
  <si>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</si>
  <si>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</si>
  <si>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</si>
  <si>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</si>
  <si>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</si>
  <si>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</si>
  <si>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</si>
  <si>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</si>
  <si>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</si>
  <si>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</si>
  <si>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</si>
  <si>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</si>
  <si>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</si>
  <si>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</si>
  <si>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</si>
  <si>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</si>
  <si>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</si>
  <si>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</si>
  <si>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</si>
  <si>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</si>
  <si>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</si>
  <si>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</si>
  <si>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</si>
  <si>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</si>
  <si>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</si>
  <si>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</si>
  <si>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</si>
  <si>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</si>
  <si>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</si>
  <si>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</si>
  <si>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</si>
  <si>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</si>
  <si>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</si>
  <si>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</si>
  <si>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</si>
  <si>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</si>
  <si>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</si>
  <si>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</si>
  <si>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</si>
  <si>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</si>
  <si>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</si>
  <si>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</si>
  <si>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</si>
  <si>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</si>
  <si>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</si>
  <si>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</si>
  <si>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</si>
  <si>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</si>
  <si>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</si>
  <si>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</si>
  <si>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</si>
  <si>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</si>
  <si>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</si>
  <si>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</si>
  <si>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</si>
  <si>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</si>
  <si>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</si>
  <si>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</si>
  <si>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</si>
  <si>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</si>
  <si>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</si>
  <si>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</si>
  <si>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</si>
  <si>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</si>
  <si>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</si>
  <si>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</si>
  <si>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</si>
  <si>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</si>
  <si>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</si>
  <si>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</si>
  <si>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</si>
  <si>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</si>
  <si>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</si>
  <si>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</si>
  <si>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</si>
  <si>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</si>
  <si>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</si>
  <si>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</si>
  <si>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</si>
  <si>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</si>
  <si>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</si>
  <si>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</si>
  <si>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</si>
  <si>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</si>
  <si>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</si>
  <si>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</si>
  <si>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</si>
  <si>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</si>
  <si>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</si>
  <si>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</si>
  <si>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</si>
  <si>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</si>
  <si>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</si>
  <si>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</si>
  <si>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</si>
  <si>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</si>
  <si>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</si>
  <si>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</si>
  <si>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</si>
  <si>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</si>
  <si>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</si>
  <si>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</si>
  <si>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</si>
  <si>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</si>
  <si>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</si>
  <si>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</si>
  <si>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</si>
  <si>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</si>
  <si>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</si>
  <si>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</si>
  <si>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</si>
  <si>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</si>
  <si>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</si>
  <si>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</si>
  <si>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</si>
  <si>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</si>
  <si>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</si>
  <si>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</si>
  <si>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</si>
  <si>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</si>
  <si>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</si>
  <si>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</si>
  <si>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</si>
  <si>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</si>
  <si>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</si>
  <si>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</si>
  <si>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</si>
  <si>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</si>
  <si>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</si>
  <si>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</si>
  <si>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</si>
  <si>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</si>
  <si>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</si>
  <si>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</si>
  <si>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</si>
  <si>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</si>
  <si>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</si>
  <si>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</si>
  <si>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</si>
  <si>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</si>
  <si>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</si>
  <si>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</si>
  <si>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</si>
  <si>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</si>
  <si>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</si>
  <si>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</si>
  <si>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</si>
  <si>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</si>
  <si>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</si>
  <si>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</si>
  <si>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</si>
  <si>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</si>
  <si>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</si>
  <si>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</si>
  <si>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</si>
  <si>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</si>
  <si>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</si>
  <si>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</si>
  <si>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</si>
  <si>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</si>
  <si>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</si>
  <si>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</si>
  <si>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</si>
  <si>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</si>
  <si>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</si>
  <si>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</si>
  <si>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</si>
  <si>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</si>
  <si>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</si>
  <si>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</si>
  <si>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</si>
  <si>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</si>
  <si>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</si>
  <si>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</si>
  <si>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</si>
  <si>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</si>
  <si>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</si>
  <si>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</si>
  <si>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</si>
  <si>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</si>
  <si>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</si>
  <si>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</si>
  <si>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</si>
  <si>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</si>
  <si>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</si>
  <si>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</si>
  <si>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</si>
  <si>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</si>
  <si>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</si>
  <si>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</si>
  <si>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</si>
  <si>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</si>
  <si>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</si>
  <si>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</si>
  <si>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</si>
  <si>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</si>
  <si>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</si>
  <si>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</si>
  <si>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</si>
  <si>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</si>
  <si>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</si>
  <si>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</si>
  <si>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</si>
  <si>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</si>
  <si>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</si>
  <si>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</si>
  <si>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</si>
  <si>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</si>
  <si>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</si>
  <si>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</si>
  <si>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</si>
  <si>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</si>
  <si>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</si>
  <si>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</si>
  <si>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</si>
  <si>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</si>
  <si>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</si>
  <si>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</si>
  <si>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</si>
  <si>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</si>
  <si>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</si>
  <si>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</si>
  <si>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</si>
  <si>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</si>
  <si>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</si>
  <si>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</si>
  <si>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</si>
  <si>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</si>
  <si>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</si>
  <si>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</si>
  <si>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</si>
  <si>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</si>
  <si>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</si>
  <si>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</si>
  <si>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</si>
  <si>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</si>
  <si>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</si>
  <si>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</si>
  <si>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</si>
  <si>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</si>
  <si>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</si>
  <si>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</si>
  <si>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</si>
  <si>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</si>
  <si>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</si>
  <si>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</si>
  <si>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</si>
  <si>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</si>
  <si>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</si>
  <si>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</si>
  <si>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</si>
  <si>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</si>
  <si>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</si>
  <si>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Dolores Hidalgo CIN (a)</t>
  </si>
  <si>
    <t>31111M120010000 H. AYUNTAMIENTO</t>
  </si>
  <si>
    <t>31111M120020100 SECRETARIA PARTICULAR</t>
  </si>
  <si>
    <t>31111M120020200 JEFATURA DE GABINETE</t>
  </si>
  <si>
    <t>31111M120020300 DESARROLLO INSTITUCIONAL</t>
  </si>
  <si>
    <t>31111M120020400 PLAN Y VINC</t>
  </si>
  <si>
    <t>31111M120020500 COORD DE COM SOCIAL</t>
  </si>
  <si>
    <t>31111M120020600 GIRAS Y EVENTOS</t>
  </si>
  <si>
    <t>31111M120040000 SEC DEL AYUNTAMIENTO</t>
  </si>
  <si>
    <t>31111M120040100 JURIDICO</t>
  </si>
  <si>
    <t>31111M120040200 ARCHIVO GENERAL</t>
  </si>
  <si>
    <t>31111M120040300 PROTECCION CIVIL</t>
  </si>
  <si>
    <t>31111M120040400 DERECHOS HUMANOS</t>
  </si>
  <si>
    <t>31111M120050000 DES SOCIAL Y HUMANO</t>
  </si>
  <si>
    <t>31111M120050200 DES RURAL Y AGROALIM</t>
  </si>
  <si>
    <t>31111M120060000 TESORERIA MUNICIPAL</t>
  </si>
  <si>
    <t>31111M120060100 INGRESOS</t>
  </si>
  <si>
    <t>31111M120060200 FISCALIZACION</t>
  </si>
  <si>
    <t>31111M120060300 RECURSOS HUMANOS</t>
  </si>
  <si>
    <t>31111M120060400 EGRESOS</t>
  </si>
  <si>
    <t>31111M120060500 CATASTRO</t>
  </si>
  <si>
    <t>31111M120070100 SEGURIDAD PUBLICA</t>
  </si>
  <si>
    <t>31111M120070200 TRANSITO Y VIALIDAD</t>
  </si>
  <si>
    <t>31111M120080000 OFICIALIA MAYOR</t>
  </si>
  <si>
    <t>31111M120100000 DES ECONOM Y SUSTENTABLE</t>
  </si>
  <si>
    <t>31111M120110000 EDUCACION Y CULTURA</t>
  </si>
  <si>
    <t>31111M120110100 CASA DE LA CULTURA</t>
  </si>
  <si>
    <t>31111M120200000 INF Y CONECTIVIDAD</t>
  </si>
  <si>
    <t>31111M120210000 TURISMO, PAT HIST Y CULTURAL</t>
  </si>
  <si>
    <t>31111M120230000 PROV SAL Y ECONOMICAS</t>
  </si>
  <si>
    <t>31111M120270000 CONTRALORIA MUNICIP</t>
  </si>
  <si>
    <t>31111M120290000 EROGACIONES NO SECTO</t>
  </si>
  <si>
    <t>31111M120320000 DES URBA Y ORDEN ECO</t>
  </si>
  <si>
    <t>31111M120330000 DIR INTEGRAL DE ATENCION A LA MUJER</t>
  </si>
  <si>
    <t>31111M120340000 UNID TRANSPARENCIA</t>
  </si>
  <si>
    <t>31111M120350000 DR GRAL DE SERVICIOS MUNICIPALES</t>
  </si>
  <si>
    <t>31111M120350100 RASTRO MUNICIPAL</t>
  </si>
  <si>
    <t>31111M120350200 ALUMBRADO PUBLICO</t>
  </si>
  <si>
    <t>31111M120350300 PANTEON MUNICIPAL</t>
  </si>
  <si>
    <t>31111M120350400 CENTRO ANTIRRABICO</t>
  </si>
  <si>
    <t>31111M120360000 PROTECCION AL AMBIEN</t>
  </si>
  <si>
    <t>31111M120370000 MAQUINARIA</t>
  </si>
  <si>
    <t>31111M120380000 MANTENIMIENTO URBANO</t>
  </si>
  <si>
    <t>31111M120390000 DIRECCION DE LIMPIA Y RESIDUOS SOLIDOS</t>
  </si>
  <si>
    <t>31111M120900100 DIF MUNICIPAL</t>
  </si>
  <si>
    <t>31111M120900200 COMISION MUNICIPAL DEL DEPORTE</t>
  </si>
  <si>
    <r>
      <rPr>
        <sz val="11"/>
        <rFont val="Calibri"/>
        <family val="2"/>
        <scheme val="minor"/>
      </rPr>
      <t>Prestación laboral.</t>
    </r>
  </si>
  <si>
    <r>
      <rPr>
        <sz val="11"/>
        <rFont val="Calibri"/>
        <family val="2"/>
        <scheme val="minor"/>
      </rPr>
      <t>Beneficio definido.</t>
    </r>
  </si>
  <si>
    <t>N/A</t>
  </si>
  <si>
    <t>7 años</t>
  </si>
  <si>
    <t>AUREN</t>
  </si>
  <si>
    <t>Al 31 de Diciembre de 2023 y al 30 de Junio de 2024 (b)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</si>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</sst>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6" formatCode="#,##0.00_ ;\-#,##0.00\ "/>
    <numFmt numFmtId="167" formatCode="#,##0_);\(#,##0\)"/>
    <numFmt numFmtId="171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6" fontId="1" fillId="0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166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0" xfId="0"/>
    <xf numFmtId="4" fontId="0" fillId="0" borderId="14" xfId="0" applyNumberFormat="1" applyBorder="1" applyAlignment="1">
      <alignment horizontal="center" vertical="center"/>
    </xf>
    <xf numFmtId="43" fontId="1" fillId="0" borderId="14" xfId="5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horizontal="center"/>
    </xf>
    <xf numFmtId="43" fontId="0" fillId="0" borderId="14" xfId="5" applyFont="1" applyFill="1" applyBorder="1" applyAlignment="1" applyProtection="1">
      <alignment vertical="center"/>
      <protection locked="0"/>
    </xf>
    <xf numFmtId="4" fontId="0" fillId="3" borderId="14" xfId="0" applyNumberFormat="1" applyFill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center" vertical="center"/>
    </xf>
    <xf numFmtId="4" fontId="0" fillId="3" borderId="8" xfId="0" applyNumberFormat="1" applyFill="1" applyBorder="1" applyAlignment="1" applyProtection="1">
      <alignment horizontal="right" vertical="center"/>
      <protection locked="0"/>
    </xf>
    <xf numFmtId="0" fontId="0" fillId="0" borderId="14" xfId="0" applyFont="1" applyBorder="1" applyAlignment="1">
      <alignment horizontal="center" vertical="center" wrapText="1"/>
    </xf>
    <xf numFmtId="1" fontId="23" fillId="0" borderId="18" xfId="0" applyNumberFormat="1" applyFont="1" applyFill="1" applyBorder="1" applyAlignment="1">
      <alignment horizontal="center" vertical="top" shrinkToFit="1"/>
    </xf>
    <xf numFmtId="0" fontId="0" fillId="0" borderId="18" xfId="0" applyFont="1" applyFill="1" applyBorder="1" applyAlignment="1">
      <alignment horizontal="left" wrapText="1"/>
    </xf>
    <xf numFmtId="2" fontId="23" fillId="0" borderId="18" xfId="0" applyNumberFormat="1" applyFont="1" applyFill="1" applyBorder="1" applyAlignment="1">
      <alignment horizontal="center" vertical="top" shrinkToFit="1"/>
    </xf>
    <xf numFmtId="0" fontId="11" fillId="0" borderId="18" xfId="0" applyFont="1" applyFill="1" applyBorder="1" applyAlignment="1">
      <alignment horizontal="center" vertical="top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0" xfId="0" applyFont="1"/>
    <xf numFmtId="10" fontId="23" fillId="0" borderId="18" xfId="0" applyNumberFormat="1" applyFont="1" applyFill="1" applyBorder="1" applyAlignment="1">
      <alignment horizontal="center" vertical="top" shrinkToFit="1"/>
    </xf>
    <xf numFmtId="3" fontId="23" fillId="0" borderId="18" xfId="0" applyNumberFormat="1" applyFont="1" applyFill="1" applyBorder="1" applyAlignment="1">
      <alignment horizontal="center" vertical="top" shrinkToFit="1"/>
    </xf>
    <xf numFmtId="4" fontId="23" fillId="0" borderId="18" xfId="0" applyNumberFormat="1" applyFont="1" applyFill="1" applyBorder="1" applyAlignment="1">
      <alignment horizontal="center" vertical="top" shrinkToFit="1"/>
    </xf>
    <xf numFmtId="3" fontId="23" fillId="0" borderId="18" xfId="0" applyNumberFormat="1" applyFont="1" applyFill="1" applyBorder="1" applyAlignment="1">
      <alignment horizontal="center" vertical="center" shrinkToFit="1"/>
    </xf>
    <xf numFmtId="10" fontId="23" fillId="0" borderId="18" xfId="0" applyNumberFormat="1" applyFont="1" applyFill="1" applyBorder="1" applyAlignment="1">
      <alignment horizontal="center" vertical="center" shrinkToFit="1"/>
    </xf>
    <xf numFmtId="167" fontId="23" fillId="0" borderId="18" xfId="0" applyNumberFormat="1" applyFont="1" applyFill="1" applyBorder="1" applyAlignment="1">
      <alignment horizontal="center" vertical="top" shrinkToFit="1"/>
    </xf>
    <xf numFmtId="9" fontId="23" fillId="0" borderId="18" xfId="0" applyNumberFormat="1" applyFont="1" applyFill="1" applyBorder="1" applyAlignment="1">
      <alignment horizontal="center" vertical="top" shrinkToFit="1"/>
    </xf>
    <xf numFmtId="0" fontId="11" fillId="0" borderId="14" xfId="0" applyFont="1" applyFill="1" applyBorder="1" applyAlignment="1">
      <alignment horizontal="center" vertical="top" wrapText="1"/>
    </xf>
    <xf numFmtId="43" fontId="1" fillId="3" borderId="14" xfId="8" applyFont="1" applyFill="1" applyBorder="1" applyAlignment="1" applyProtection="1">
      <alignment vertical="center"/>
      <protection locked="0"/>
    </xf>
    <xf numFmtId="43" fontId="1" fillId="3" borderId="14" xfId="9" applyFont="1" applyFill="1" applyBorder="1" applyAlignment="1" applyProtection="1">
      <alignment vertical="center"/>
      <protection locked="0"/>
    </xf>
    <xf numFmtId="43" fontId="1" fillId="3" borderId="14" xfId="10" applyFont="1" applyFill="1" applyBorder="1" applyAlignment="1" applyProtection="1">
      <alignment vertical="center"/>
      <protection locked="0"/>
    </xf>
    <xf numFmtId="43" fontId="1" fillId="3" borderId="14" xfId="11" applyFont="1" applyFill="1" applyBorder="1" applyAlignment="1" applyProtection="1">
      <alignment vertical="center"/>
      <protection locked="0"/>
    </xf>
    <xf numFmtId="166" fontId="2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Alignment="1" applyProtection="1">
      <alignment horizontal="right" vertical="center"/>
      <protection locked="0"/>
    </xf>
    <xf numFmtId="166" fontId="2" fillId="0" borderId="14" xfId="13" applyNumberFormat="1" applyFont="1" applyFill="1" applyBorder="1" applyAlignment="1" applyProtection="1">
      <alignment horizontal="right" vertical="center"/>
      <protection locked="0"/>
    </xf>
    <xf numFmtId="166" fontId="1" fillId="0" borderId="14" xfId="13" applyNumberFormat="1" applyFont="1" applyFill="1" applyBorder="1" applyAlignment="1" applyProtection="1">
      <alignment horizontal="right" vertical="center"/>
      <protection locked="0"/>
    </xf>
    <xf numFmtId="4" fontId="1" fillId="0" borderId="14" xfId="13" applyNumberFormat="1" applyFont="1" applyFill="1" applyBorder="1" applyProtection="1">
      <protection locked="0"/>
    </xf>
    <xf numFmtId="4" fontId="1" fillId="0" borderId="14" xfId="13" applyNumberFormat="1" applyFont="1" applyFill="1" applyBorder="1" applyProtection="1">
      <protection locked="0"/>
    </xf>
    <xf numFmtId="4" fontId="1" fillId="0" borderId="14" xfId="13" applyNumberFormat="1" applyFont="1" applyFill="1" applyBorder="1" applyProtection="1">
      <protection locked="0"/>
    </xf>
    <xf numFmtId="4" fontId="1" fillId="0" borderId="14" xfId="13" applyNumberFormat="1" applyFont="1" applyFill="1" applyBorder="1" applyProtection="1">
      <protection locked="0"/>
    </xf>
    <xf numFmtId="4" fontId="1" fillId="0" borderId="14" xfId="13" applyNumberFormat="1" applyFont="1" applyFill="1" applyBorder="1" applyProtection="1">
      <protection locked="0"/>
    </xf>
    <xf numFmtId="4" fontId="1" fillId="0" borderId="14" xfId="13" applyNumberFormat="1" applyFont="1" applyFill="1" applyBorder="1" applyProtection="1"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0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0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0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4" fontId="1" fillId="0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166" fontId="0" fillId="3" borderId="14" xfId="13" applyNumberFormat="1" applyFont="1" applyFill="1" applyBorder="1" applyAlignment="1" applyProtection="1">
      <alignment vertical="center"/>
      <protection locked="0"/>
    </xf>
    <xf numFmtId="166" fontId="1" fillId="3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6" fontId="1" fillId="0" borderId="14" xfId="13" applyNumberFormat="1" applyFont="1" applyFill="1" applyBorder="1" applyAlignment="1" applyProtection="1">
      <alignment vertical="center"/>
      <protection locked="0"/>
    </xf>
    <xf numFmtId="166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6" fontId="1" fillId="0" borderId="14" xfId="13" applyNumberFormat="1" applyFont="1" applyFill="1" applyBorder="1" applyAlignment="1" applyProtection="1">
      <alignment vertical="center"/>
      <protection locked="0"/>
    </xf>
    <xf numFmtId="166" fontId="0" fillId="0" borderId="14" xfId="13" applyNumberFormat="1" applyFont="1" applyFill="1" applyBorder="1" applyAlignment="1" applyProtection="1">
      <alignment vertical="center"/>
      <protection locked="0"/>
    </xf>
    <xf numFmtId="166" fontId="0" fillId="0" borderId="8" xfId="13" applyNumberFormat="1" applyFont="1" applyFill="1" applyBorder="1" applyAlignment="1" applyProtection="1">
      <alignment vertical="center"/>
      <protection locked="0"/>
    </xf>
    <xf numFmtId="166" fontId="1" fillId="0" borderId="8" xfId="13" applyNumberFormat="1" applyFont="1" applyFill="1" applyBorder="1" applyAlignment="1" applyProtection="1">
      <alignment vertical="center"/>
      <protection locked="0"/>
    </xf>
    <xf numFmtId="166" fontId="0" fillId="0" borderId="8" xfId="13" applyNumberFormat="1" applyFont="1" applyFill="1" applyBorder="1" applyAlignment="1" applyProtection="1">
      <alignment vertical="center"/>
      <protection locked="0"/>
    </xf>
    <xf numFmtId="166" fontId="1" fillId="0" borderId="8" xfId="13" applyNumberFormat="1" applyFont="1" applyFill="1" applyBorder="1" applyAlignment="1" applyProtection="1">
      <alignment vertical="center"/>
      <protection locked="0"/>
    </xf>
    <xf numFmtId="166" fontId="0" fillId="0" borderId="8" xfId="13" applyNumberFormat="1" applyFont="1" applyFill="1" applyBorder="1" applyAlignment="1" applyProtection="1">
      <alignment vertical="center"/>
      <protection locked="0"/>
    </xf>
    <xf numFmtId="166" fontId="1" fillId="0" borderId="8" xfId="13" applyNumberFormat="1" applyFont="1" applyFill="1" applyBorder="1" applyAlignment="1" applyProtection="1">
      <alignment vertical="center"/>
      <protection locked="0"/>
    </xf>
    <xf numFmtId="166" fontId="0" fillId="0" borderId="8" xfId="13" applyNumberFormat="1" applyFont="1" applyFill="1" applyBorder="1" applyAlignment="1" applyProtection="1">
      <alignment vertical="center"/>
      <protection locked="0"/>
    </xf>
    <xf numFmtId="166" fontId="1" fillId="0" borderId="8" xfId="13" applyNumberFormat="1" applyFont="1" applyFill="1" applyBorder="1" applyAlignment="1" applyProtection="1">
      <alignment vertical="center"/>
      <protection locked="0"/>
    </xf>
    <xf numFmtId="166" fontId="0" fillId="0" borderId="8" xfId="13" applyNumberFormat="1" applyFont="1" applyFill="1" applyBorder="1" applyAlignment="1" applyProtection="1">
      <alignment vertical="center"/>
      <protection locked="0"/>
    </xf>
    <xf numFmtId="166" fontId="1" fillId="0" borderId="8" xfId="13" applyNumberFormat="1" applyFont="1" applyFill="1" applyBorder="1" applyAlignment="1" applyProtection="1">
      <alignment vertical="center"/>
      <protection locked="0"/>
    </xf>
    <xf numFmtId="166" fontId="0" fillId="0" borderId="8" xfId="13" applyNumberFormat="1" applyFont="1" applyFill="1" applyBorder="1" applyAlignment="1" applyProtection="1">
      <alignment vertical="center"/>
      <protection locked="0"/>
    </xf>
    <xf numFmtId="166" fontId="1" fillId="0" borderId="8" xfId="13" applyNumberFormat="1" applyFont="1" applyFill="1" applyBorder="1" applyAlignment="1" applyProtection="1">
      <alignment vertical="center"/>
      <protection locked="0"/>
    </xf>
    <xf numFmtId="166" fontId="0" fillId="0" borderId="8" xfId="13" applyNumberFormat="1" applyFont="1" applyFill="1" applyBorder="1" applyAlignment="1" applyProtection="1">
      <alignment vertical="center"/>
      <protection locked="0"/>
    </xf>
    <xf numFmtId="166" fontId="1" fillId="0" borderId="8" xfId="13" applyNumberFormat="1" applyFont="1" applyFill="1" applyBorder="1" applyAlignment="1" applyProtection="1">
      <alignment vertical="center"/>
      <protection locked="0"/>
    </xf>
    <xf numFmtId="166" fontId="0" fillId="0" borderId="8" xfId="13" applyNumberFormat="1" applyFont="1" applyFill="1" applyBorder="1" applyAlignment="1" applyProtection="1">
      <alignment vertical="center"/>
      <protection locked="0"/>
    </xf>
    <xf numFmtId="166" fontId="1" fillId="0" borderId="8" xfId="13" applyNumberFormat="1" applyFont="1" applyFill="1" applyBorder="1" applyAlignment="1" applyProtection="1">
      <alignment vertical="center"/>
      <protection locked="0"/>
    </xf>
    <xf numFmtId="166" fontId="1" fillId="0" borderId="8" xfId="13" applyNumberFormat="1" applyFont="1" applyFill="1" applyBorder="1" applyAlignment="1" applyProtection="1">
      <alignment horizontal="right" vertical="center"/>
      <protection locked="0"/>
    </xf>
    <xf numFmtId="166" fontId="0" fillId="0" borderId="8" xfId="13" applyNumberFormat="1" applyFont="1" applyFill="1" applyBorder="1" applyAlignment="1" applyProtection="1">
      <alignment horizontal="right" vertical="center"/>
      <protection locked="0"/>
    </xf>
    <xf numFmtId="166" fontId="1" fillId="0" borderId="8" xfId="13" applyNumberFormat="1" applyFont="1" applyFill="1" applyBorder="1" applyAlignment="1" applyProtection="1">
      <alignment horizontal="right" vertical="center"/>
      <protection locked="0"/>
    </xf>
    <xf numFmtId="166" fontId="0" fillId="0" borderId="8" xfId="13" applyNumberFormat="1" applyFont="1" applyFill="1" applyBorder="1" applyAlignment="1" applyProtection="1">
      <alignment horizontal="right" vertical="center"/>
      <protection locked="0"/>
    </xf>
  </cellXfs>
  <cellStyles count="14">
    <cellStyle name="Millares" xfId="1" builtinId="3"/>
    <cellStyle name="Millares 2" xfId="5" xr:uid="{00000000-0005-0000-0000-000001000000}"/>
    <cellStyle name="Millares 29" xfId="8" xr:uid="{00000000-0005-0000-0000-000002000000}"/>
    <cellStyle name="Millares 3" xfId="12" xr:uid="{00000000-0005-0000-0000-000003000000}"/>
    <cellStyle name="Millares 4" xfId="13" xr:uid="{61BE213A-24DE-46CD-8ECB-4D54AC58564B}"/>
    <cellStyle name="Millares 55" xfId="9" xr:uid="{00000000-0005-0000-0000-000004000000}"/>
    <cellStyle name="Millares 67" xfId="10" xr:uid="{00000000-0005-0000-0000-000005000000}"/>
    <cellStyle name="Millares 69" xfId="11" xr:uid="{00000000-0005-0000-0000-000006000000}"/>
    <cellStyle name="Normal" xfId="0" builtinId="0"/>
    <cellStyle name="Normal 2" xfId="3" xr:uid="{00000000-0005-0000-0000-000008000000}"/>
    <cellStyle name="Normal 2 2" xfId="2" xr:uid="{00000000-0005-0000-0000-000009000000}"/>
    <cellStyle name="Normal 2 3" xfId="7" xr:uid="{00000000-0005-0000-0000-00000A000000}"/>
    <cellStyle name="Normal 3" xfId="6" xr:uid="{00000000-0005-0000-0000-00000B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zoomScale="75" zoomScaleNormal="75" workbookViewId="0">
      <selection activeCell="A8" sqref="A8"/>
    </sheetView>
  </sheetViews>
  <sheetFormatPr baseColWidth="10" defaultColWidth="11" defaultRowHeight="15" x14ac:dyDescent="0.25"/>
  <cols>
    <col min="1" max="1" width="96.42578125" customWidth="1"/>
    <col min="2" max="2" width="17.28515625" bestFit="1" customWidth="1"/>
    <col min="3" max="3" width="18.5703125" bestFit="1" customWidth="1"/>
    <col min="4" max="4" width="98.7109375" bestFit="1" customWidth="1"/>
    <col min="5" max="5" width="17.28515625" bestFit="1" customWidth="1"/>
    <col min="6" max="6" width="18.5703125" bestFit="1" customWidth="1"/>
  </cols>
  <sheetData>
    <row r="1" spans="1:6" ht="40.9" customHeight="1" x14ac:dyDescent="0.25">
      <c r="A1" s="244" t="s">
        <v>0</v>
      </c>
      <c r="B1" s="245"/>
      <c r="C1" s="245"/>
      <c r="D1" s="245"/>
      <c r="E1" s="245"/>
      <c r="F1" s="246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643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277984162.04000002</v>
      </c>
      <c r="C9" s="47">
        <f>SUM(C10:C16)</f>
        <v>175549711.11000001</v>
      </c>
      <c r="D9" s="46" t="s">
        <v>10</v>
      </c>
      <c r="E9" s="47">
        <f>SUM(E10:E18)</f>
        <v>27633572.32</v>
      </c>
      <c r="F9" s="47">
        <f>SUM(F10:F18)</f>
        <v>27468727.59</v>
      </c>
    </row>
    <row r="10" spans="1:6" x14ac:dyDescent="0.25">
      <c r="A10" s="48" t="s">
        <v>11</v>
      </c>
      <c r="B10" s="162">
        <v>0</v>
      </c>
      <c r="C10" s="162">
        <v>0</v>
      </c>
      <c r="D10" s="48" t="s">
        <v>12</v>
      </c>
      <c r="E10" s="160">
        <v>-4017733.21</v>
      </c>
      <c r="F10" s="160">
        <v>-4008859.21</v>
      </c>
    </row>
    <row r="11" spans="1:6" x14ac:dyDescent="0.25">
      <c r="A11" s="48" t="s">
        <v>13</v>
      </c>
      <c r="B11" s="281">
        <v>261045567.37</v>
      </c>
      <c r="C11" s="162">
        <v>150040873.13</v>
      </c>
      <c r="D11" s="48" t="s">
        <v>14</v>
      </c>
      <c r="E11" s="289">
        <v>5762794.5300000003</v>
      </c>
      <c r="F11" s="160">
        <v>5762794.5300000003</v>
      </c>
    </row>
    <row r="12" spans="1:6" x14ac:dyDescent="0.25">
      <c r="A12" s="48" t="s">
        <v>15</v>
      </c>
      <c r="B12" s="162">
        <v>0</v>
      </c>
      <c r="C12" s="162">
        <v>0</v>
      </c>
      <c r="D12" s="48" t="s">
        <v>16</v>
      </c>
      <c r="E12" s="289">
        <v>10491991.369999999</v>
      </c>
      <c r="F12" s="160">
        <v>11465927.16</v>
      </c>
    </row>
    <row r="13" spans="1:6" x14ac:dyDescent="0.25">
      <c r="A13" s="48" t="s">
        <v>17</v>
      </c>
      <c r="B13" s="282">
        <v>15034321.35</v>
      </c>
      <c r="C13" s="162">
        <v>24141831.960000001</v>
      </c>
      <c r="D13" s="48" t="s">
        <v>18</v>
      </c>
      <c r="E13" s="160">
        <v>0.01</v>
      </c>
      <c r="F13" s="160">
        <v>0.01</v>
      </c>
    </row>
    <row r="14" spans="1:6" x14ac:dyDescent="0.25">
      <c r="A14" s="48" t="s">
        <v>19</v>
      </c>
      <c r="B14" s="162">
        <v>0</v>
      </c>
      <c r="C14" s="162">
        <v>0</v>
      </c>
      <c r="D14" s="48" t="s">
        <v>20</v>
      </c>
      <c r="E14" s="160">
        <v>719680.53</v>
      </c>
      <c r="F14" s="160">
        <v>719680.53</v>
      </c>
    </row>
    <row r="15" spans="1:6" x14ac:dyDescent="0.25">
      <c r="A15" s="48" t="s">
        <v>21</v>
      </c>
      <c r="B15" s="283">
        <v>1904273.32</v>
      </c>
      <c r="C15" s="162">
        <v>1367006.02</v>
      </c>
      <c r="D15" s="48" t="s">
        <v>22</v>
      </c>
      <c r="E15" s="160">
        <v>0</v>
      </c>
      <c r="F15" s="160">
        <v>0</v>
      </c>
    </row>
    <row r="16" spans="1:6" x14ac:dyDescent="0.25">
      <c r="A16" s="48" t="s">
        <v>23</v>
      </c>
      <c r="B16" s="162">
        <v>0</v>
      </c>
      <c r="C16" s="162">
        <v>0</v>
      </c>
      <c r="D16" s="48" t="s">
        <v>24</v>
      </c>
      <c r="E16" s="290">
        <v>13538287.01</v>
      </c>
      <c r="F16" s="160">
        <v>12417412.57</v>
      </c>
    </row>
    <row r="17" spans="1:6" x14ac:dyDescent="0.25">
      <c r="A17" s="46" t="s">
        <v>25</v>
      </c>
      <c r="B17" s="47">
        <f>SUM(B18:B24)</f>
        <v>21955003.059999999</v>
      </c>
      <c r="C17" s="47">
        <f>SUM(C18:C24)</f>
        <v>25748193.740000002</v>
      </c>
      <c r="D17" s="48" t="s">
        <v>26</v>
      </c>
      <c r="E17" s="160">
        <v>0</v>
      </c>
      <c r="F17" s="160">
        <v>0</v>
      </c>
    </row>
    <row r="18" spans="1:6" x14ac:dyDescent="0.25">
      <c r="A18" s="48" t="s">
        <v>27</v>
      </c>
      <c r="B18" s="162">
        <v>0</v>
      </c>
      <c r="C18" s="162">
        <v>0</v>
      </c>
      <c r="D18" s="48" t="s">
        <v>28</v>
      </c>
      <c r="E18" s="291">
        <v>1138552.08</v>
      </c>
      <c r="F18" s="160">
        <v>1111772</v>
      </c>
    </row>
    <row r="19" spans="1:6" x14ac:dyDescent="0.25">
      <c r="A19" s="48" t="s">
        <v>29</v>
      </c>
      <c r="B19" s="284">
        <v>14759741.83</v>
      </c>
      <c r="C19" s="162">
        <v>19738692.190000001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284">
        <v>1561563.37</v>
      </c>
      <c r="C20" s="162">
        <v>291555.83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284">
        <v>385178.55</v>
      </c>
      <c r="C21" s="162">
        <v>397135.85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62">
        <v>3423.28</v>
      </c>
      <c r="C22" s="162">
        <v>3423.28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62">
        <v>0</v>
      </c>
      <c r="C23" s="162">
        <v>0</v>
      </c>
      <c r="D23" s="46" t="s">
        <v>38</v>
      </c>
      <c r="E23" s="47">
        <f>E24+E25</f>
        <v>0</v>
      </c>
      <c r="F23" s="47">
        <f>F24+F25</f>
        <v>13666664</v>
      </c>
    </row>
    <row r="24" spans="1:6" x14ac:dyDescent="0.25">
      <c r="A24" s="48" t="s">
        <v>39</v>
      </c>
      <c r="B24" s="285">
        <v>5245096.03</v>
      </c>
      <c r="C24" s="162">
        <v>5317386.59</v>
      </c>
      <c r="D24" s="48" t="s">
        <v>40</v>
      </c>
      <c r="E24" s="292">
        <v>0</v>
      </c>
      <c r="F24" s="160">
        <v>13666664</v>
      </c>
    </row>
    <row r="25" spans="1:6" x14ac:dyDescent="0.25">
      <c r="A25" s="46" t="s">
        <v>41</v>
      </c>
      <c r="B25" s="47">
        <f>SUM(B26:B30)</f>
        <v>76564249.269999996</v>
      </c>
      <c r="C25" s="47">
        <f>SUM(C26:C30)</f>
        <v>110495045.41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62">
        <v>15370228.66</v>
      </c>
      <c r="C26" s="162">
        <v>32043312.219999999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62">
        <v>2010070.67</v>
      </c>
      <c r="C27" s="162">
        <v>2010070.67</v>
      </c>
      <c r="D27" s="46" t="s">
        <v>46</v>
      </c>
      <c r="E27" s="47">
        <f>SUM(E28:E30)</f>
        <v>192137.35</v>
      </c>
      <c r="F27" s="47">
        <f>SUM(F28:F30)</f>
        <v>192137.35</v>
      </c>
    </row>
    <row r="28" spans="1:6" x14ac:dyDescent="0.25">
      <c r="A28" s="48" t="s">
        <v>47</v>
      </c>
      <c r="B28" s="162">
        <v>0</v>
      </c>
      <c r="C28" s="162">
        <v>0</v>
      </c>
      <c r="D28" s="48" t="s">
        <v>48</v>
      </c>
      <c r="E28" s="160">
        <v>192137.35</v>
      </c>
      <c r="F28" s="160">
        <v>192137.35</v>
      </c>
    </row>
    <row r="29" spans="1:6" x14ac:dyDescent="0.25">
      <c r="A29" s="48" t="s">
        <v>49</v>
      </c>
      <c r="B29" s="286">
        <v>59183949.939999998</v>
      </c>
      <c r="C29" s="162">
        <v>76441662.519999996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62">
        <v>0</v>
      </c>
      <c r="C30" s="162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754821.09000000008</v>
      </c>
      <c r="F31" s="47">
        <f>SUM(F32:F37)</f>
        <v>754821.09000000008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160">
        <v>110305.66</v>
      </c>
      <c r="F32" s="160">
        <v>110305.66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160">
        <v>644515.43000000005</v>
      </c>
      <c r="F33" s="160">
        <v>644515.43000000005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9902655.1799999997</v>
      </c>
      <c r="F42" s="47">
        <f>SUM(F43:F45)</f>
        <v>9943058.2299999986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293">
        <v>9899398.1400000006</v>
      </c>
      <c r="F43" s="47">
        <v>9939801.1899999995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3257.04</v>
      </c>
      <c r="F45" s="47">
        <v>3257.04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376503414.37</v>
      </c>
      <c r="C47" s="4">
        <f>C9+C17+C25+C31+C37+C38+C41</f>
        <v>311792950.25999999</v>
      </c>
      <c r="D47" s="2" t="s">
        <v>84</v>
      </c>
      <c r="E47" s="4">
        <f>E9+E19+E23+E26+E27+E31+E38+E42</f>
        <v>38483185.939999998</v>
      </c>
      <c r="F47" s="4">
        <f>F9+F19+F23+F26+F27+F31+F38+F42</f>
        <v>52025408.260000005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62">
        <v>21311</v>
      </c>
      <c r="C50" s="162">
        <v>21311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287">
        <v>1887308.3</v>
      </c>
      <c r="C51" s="162">
        <v>1672600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287">
        <v>2293450126.8600001</v>
      </c>
      <c r="C52" s="162">
        <v>2112083457.74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287">
        <v>116344091.45</v>
      </c>
      <c r="C53" s="162">
        <v>107658854.37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2">
        <v>908953.74</v>
      </c>
      <c r="C54" s="162">
        <v>908953.74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288">
        <v>-102714514.52</v>
      </c>
      <c r="C55" s="162">
        <v>-103022414.52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288">
        <v>71333441.519999996</v>
      </c>
      <c r="C56" s="162">
        <v>68654418.920000002</v>
      </c>
      <c r="D56" s="45"/>
      <c r="E56" s="49"/>
      <c r="F56" s="49"/>
    </row>
    <row r="57" spans="1:6" x14ac:dyDescent="0.25">
      <c r="A57" s="46" t="s">
        <v>100</v>
      </c>
      <c r="B57" s="162">
        <v>0</v>
      </c>
      <c r="C57" s="162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162">
        <v>0</v>
      </c>
      <c r="C58" s="162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38483185.939999998</v>
      </c>
      <c r="F59" s="4">
        <f>F47+F57</f>
        <v>52025408.260000005</v>
      </c>
    </row>
    <row r="60" spans="1:6" x14ac:dyDescent="0.25">
      <c r="A60" s="3" t="s">
        <v>104</v>
      </c>
      <c r="B60" s="4">
        <f>SUM(B50:B58)</f>
        <v>2381230718.3499999</v>
      </c>
      <c r="C60" s="4">
        <f>SUM(C50:C58)</f>
        <v>2187977181.25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2757734132.7199998</v>
      </c>
      <c r="C62" s="4">
        <f>SUM(C47+C60)</f>
        <v>2499770131.5100002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21509095.280000001</v>
      </c>
      <c r="F63" s="47">
        <f>SUM(F64:F66)</f>
        <v>20638428.280000001</v>
      </c>
    </row>
    <row r="64" spans="1:6" x14ac:dyDescent="0.25">
      <c r="A64" s="45"/>
      <c r="B64" s="45"/>
      <c r="C64" s="45"/>
      <c r="D64" s="46" t="s">
        <v>108</v>
      </c>
      <c r="E64" s="161">
        <v>-38628.589999999997</v>
      </c>
      <c r="F64" s="161">
        <v>-38628.589999999997</v>
      </c>
    </row>
    <row r="65" spans="1:6" x14ac:dyDescent="0.25">
      <c r="A65" s="45"/>
      <c r="B65" s="45"/>
      <c r="C65" s="45"/>
      <c r="D65" s="50" t="s">
        <v>109</v>
      </c>
      <c r="E65" s="294">
        <v>21547723.870000001</v>
      </c>
      <c r="F65" s="161">
        <v>20677056.870000001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2697741851.5</v>
      </c>
      <c r="F68" s="47">
        <f>SUM(F69:F73)</f>
        <v>2427106294.9699998</v>
      </c>
    </row>
    <row r="69" spans="1:6" x14ac:dyDescent="0.25">
      <c r="A69" s="53"/>
      <c r="B69" s="45"/>
      <c r="C69" s="45"/>
      <c r="D69" s="46" t="s">
        <v>112</v>
      </c>
      <c r="E69" s="295">
        <v>271910190.86000001</v>
      </c>
      <c r="F69" s="162">
        <v>321454272.87</v>
      </c>
    </row>
    <row r="70" spans="1:6" x14ac:dyDescent="0.25">
      <c r="A70" s="53"/>
      <c r="B70" s="45"/>
      <c r="C70" s="45"/>
      <c r="D70" s="46" t="s">
        <v>113</v>
      </c>
      <c r="E70" s="296">
        <v>2425831660.6399999</v>
      </c>
      <c r="F70" s="162">
        <v>2105652022.0999999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2719250946.7800002</v>
      </c>
      <c r="F79" s="4">
        <f>F63+F68+F75</f>
        <v>2447744723.25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2757734132.7200003</v>
      </c>
      <c r="F81" s="4">
        <f>F59+F79</f>
        <v>2499770131.5100002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B9:C62 E9:F45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F9 B48:C49 B32:C46 C17 B25:C25 B59:C62 E20:F23 E25:F27 E29:F31 E34:F42 E44:F44 E46:F63 E66:F68 E71:F81 F19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zoomScale="75" zoomScaleNormal="75" workbookViewId="0">
      <selection activeCell="B22" sqref="B22:G2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3" t="s">
        <v>439</v>
      </c>
      <c r="B1" s="245"/>
      <c r="C1" s="245"/>
      <c r="D1" s="245"/>
      <c r="E1" s="245"/>
      <c r="F1" s="245"/>
      <c r="G1" s="246"/>
    </row>
    <row r="2" spans="1:7" x14ac:dyDescent="0.25">
      <c r="A2" s="265" t="str">
        <f>'Formato 1'!A2</f>
        <v>Municipio Dolores Hidalgo CIN (a)</v>
      </c>
      <c r="B2" s="266"/>
      <c r="C2" s="266"/>
      <c r="D2" s="266"/>
      <c r="E2" s="266"/>
      <c r="F2" s="266"/>
      <c r="G2" s="267"/>
    </row>
    <row r="3" spans="1:7" x14ac:dyDescent="0.25">
      <c r="A3" s="262" t="s">
        <v>440</v>
      </c>
      <c r="B3" s="263"/>
      <c r="C3" s="263"/>
      <c r="D3" s="263"/>
      <c r="E3" s="263"/>
      <c r="F3" s="263"/>
      <c r="G3" s="264"/>
    </row>
    <row r="4" spans="1:7" x14ac:dyDescent="0.25">
      <c r="A4" s="262" t="s">
        <v>2</v>
      </c>
      <c r="B4" s="263"/>
      <c r="C4" s="263"/>
      <c r="D4" s="263"/>
      <c r="E4" s="263"/>
      <c r="F4" s="263"/>
      <c r="G4" s="264"/>
    </row>
    <row r="5" spans="1:7" x14ac:dyDescent="0.25">
      <c r="A5" s="256" t="s">
        <v>441</v>
      </c>
      <c r="B5" s="257"/>
      <c r="C5" s="257"/>
      <c r="D5" s="257"/>
      <c r="E5" s="257"/>
      <c r="F5" s="257"/>
      <c r="G5" s="258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308785429.44</v>
      </c>
      <c r="C7" s="119">
        <f t="shared" ref="C7:G7" si="0">SUM(C8:C19)</f>
        <v>320585646.63000005</v>
      </c>
      <c r="D7" s="119">
        <f t="shared" si="0"/>
        <v>333409072.49520004</v>
      </c>
      <c r="E7" s="119">
        <f t="shared" si="0"/>
        <v>346745435.39500803</v>
      </c>
      <c r="F7" s="119">
        <f t="shared" si="0"/>
        <v>360615252.81080836</v>
      </c>
      <c r="G7" s="119">
        <f t="shared" si="0"/>
        <v>375039862.92324072</v>
      </c>
    </row>
    <row r="8" spans="1:7" x14ac:dyDescent="0.25">
      <c r="A8" s="58" t="s">
        <v>556</v>
      </c>
      <c r="B8" s="75">
        <v>50080201.43</v>
      </c>
      <c r="C8" s="75">
        <v>52083409.490000002</v>
      </c>
      <c r="D8" s="75">
        <f>C8*1.04</f>
        <v>54166745.869600005</v>
      </c>
      <c r="E8" s="75">
        <f>D8*1.04</f>
        <v>56333415.704384007</v>
      </c>
      <c r="F8" s="75">
        <f>E8*1.04</f>
        <v>58586752.33255937</v>
      </c>
      <c r="G8" s="75">
        <f>F8*1.04</f>
        <v>60930222.425861746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f t="shared" ref="D9:G19" si="1">C9*1.04</f>
        <v>0</v>
      </c>
      <c r="E9" s="75">
        <f t="shared" si="1"/>
        <v>0</v>
      </c>
      <c r="F9" s="75">
        <f t="shared" si="1"/>
        <v>0</v>
      </c>
      <c r="G9" s="75">
        <f t="shared" si="1"/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f t="shared" si="1"/>
        <v>0</v>
      </c>
      <c r="E10" s="75">
        <f t="shared" si="1"/>
        <v>0</v>
      </c>
      <c r="F10" s="75">
        <f t="shared" si="1"/>
        <v>0</v>
      </c>
      <c r="G10" s="75">
        <f t="shared" si="1"/>
        <v>0</v>
      </c>
    </row>
    <row r="11" spans="1:7" x14ac:dyDescent="0.25">
      <c r="A11" s="58" t="s">
        <v>480</v>
      </c>
      <c r="B11" s="75">
        <v>36097026.920000002</v>
      </c>
      <c r="C11" s="75">
        <v>37540908</v>
      </c>
      <c r="D11" s="75">
        <f t="shared" si="1"/>
        <v>39042544.32</v>
      </c>
      <c r="E11" s="75">
        <f t="shared" si="1"/>
        <v>40604246.092799999</v>
      </c>
      <c r="F11" s="75">
        <f t="shared" si="1"/>
        <v>42228415.936512001</v>
      </c>
      <c r="G11" s="75">
        <f t="shared" si="1"/>
        <v>43917552.573972486</v>
      </c>
    </row>
    <row r="12" spans="1:7" x14ac:dyDescent="0.25">
      <c r="A12" s="58" t="s">
        <v>558</v>
      </c>
      <c r="B12" s="75">
        <v>3788666.96</v>
      </c>
      <c r="C12" s="75">
        <v>3940213.64</v>
      </c>
      <c r="D12" s="75">
        <f t="shared" si="1"/>
        <v>4097822.1856000004</v>
      </c>
      <c r="E12" s="75">
        <f t="shared" si="1"/>
        <v>4261735.073024001</v>
      </c>
      <c r="F12" s="75">
        <f t="shared" si="1"/>
        <v>4432204.4759449614</v>
      </c>
      <c r="G12" s="75">
        <f t="shared" si="1"/>
        <v>4609492.6549827596</v>
      </c>
    </row>
    <row r="13" spans="1:7" x14ac:dyDescent="0.25">
      <c r="A13" s="58" t="s">
        <v>559</v>
      </c>
      <c r="B13" s="75">
        <v>4746870.32</v>
      </c>
      <c r="C13" s="75">
        <v>4936745.13</v>
      </c>
      <c r="D13" s="75">
        <f t="shared" si="1"/>
        <v>5134214.9352000002</v>
      </c>
      <c r="E13" s="75">
        <f t="shared" si="1"/>
        <v>5339583.5326080006</v>
      </c>
      <c r="F13" s="75">
        <f t="shared" si="1"/>
        <v>5553166.8739123205</v>
      </c>
      <c r="G13" s="75">
        <f t="shared" si="1"/>
        <v>5775293.5488688136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f t="shared" si="1"/>
        <v>0</v>
      </c>
      <c r="E14" s="75">
        <f t="shared" si="1"/>
        <v>0</v>
      </c>
      <c r="F14" s="75">
        <f t="shared" si="1"/>
        <v>0</v>
      </c>
      <c r="G14" s="75">
        <f t="shared" si="1"/>
        <v>0</v>
      </c>
    </row>
    <row r="15" spans="1:7" x14ac:dyDescent="0.25">
      <c r="A15" s="58" t="s">
        <v>484</v>
      </c>
      <c r="B15" s="75">
        <v>209691138.18000001</v>
      </c>
      <c r="C15" s="75">
        <v>218078783.71000001</v>
      </c>
      <c r="D15" s="75">
        <f t="shared" si="1"/>
        <v>226801935.05840001</v>
      </c>
      <c r="E15" s="75">
        <f t="shared" si="1"/>
        <v>235874012.46073601</v>
      </c>
      <c r="F15" s="75">
        <f t="shared" si="1"/>
        <v>245308972.95916545</v>
      </c>
      <c r="G15" s="75">
        <f t="shared" si="1"/>
        <v>255121331.87753209</v>
      </c>
    </row>
    <row r="16" spans="1:7" x14ac:dyDescent="0.25">
      <c r="A16" s="58" t="s">
        <v>560</v>
      </c>
      <c r="B16" s="75">
        <v>3851525.63</v>
      </c>
      <c r="C16" s="75">
        <v>4005586.66</v>
      </c>
      <c r="D16" s="75">
        <f t="shared" si="1"/>
        <v>4165810.1264000004</v>
      </c>
      <c r="E16" s="75">
        <f t="shared" si="1"/>
        <v>4332442.5314560002</v>
      </c>
      <c r="F16" s="75">
        <f t="shared" si="1"/>
        <v>4505740.2327142404</v>
      </c>
      <c r="G16" s="75">
        <f t="shared" si="1"/>
        <v>4685969.8420228101</v>
      </c>
    </row>
    <row r="17" spans="1:7" x14ac:dyDescent="0.25">
      <c r="A17" s="58" t="s">
        <v>486</v>
      </c>
      <c r="B17" s="75">
        <v>530000</v>
      </c>
      <c r="C17" s="75">
        <v>0</v>
      </c>
      <c r="D17" s="75">
        <f t="shared" si="1"/>
        <v>0</v>
      </c>
      <c r="E17" s="75">
        <f t="shared" si="1"/>
        <v>0</v>
      </c>
      <c r="F17" s="75">
        <f t="shared" si="1"/>
        <v>0</v>
      </c>
      <c r="G17" s="75">
        <f t="shared" si="1"/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f t="shared" si="1"/>
        <v>0</v>
      </c>
      <c r="E18" s="75">
        <f t="shared" si="1"/>
        <v>0</v>
      </c>
      <c r="F18" s="75">
        <f t="shared" si="1"/>
        <v>0</v>
      </c>
      <c r="G18" s="75">
        <f t="shared" si="1"/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f t="shared" si="1"/>
        <v>0</v>
      </c>
      <c r="E19" s="75">
        <f t="shared" si="1"/>
        <v>0</v>
      </c>
      <c r="F19" s="75">
        <f t="shared" si="1"/>
        <v>0</v>
      </c>
      <c r="G19" s="75">
        <f t="shared" si="1"/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292745916.75</v>
      </c>
      <c r="C21" s="119">
        <f t="shared" ref="C21:G21" si="2">SUM(C22:C26)</f>
        <v>304455753.42000002</v>
      </c>
      <c r="D21" s="119">
        <f t="shared" si="2"/>
        <v>316633983.55680001</v>
      </c>
      <c r="E21" s="119">
        <f t="shared" si="2"/>
        <v>329299342.89907199</v>
      </c>
      <c r="F21" s="119">
        <f t="shared" si="2"/>
        <v>342471316.61503488</v>
      </c>
      <c r="G21" s="119">
        <f t="shared" si="2"/>
        <v>356170169.27963626</v>
      </c>
    </row>
    <row r="22" spans="1:7" x14ac:dyDescent="0.25">
      <c r="A22" s="58" t="s">
        <v>564</v>
      </c>
      <c r="B22" s="76">
        <v>292745916.75</v>
      </c>
      <c r="C22" s="76">
        <v>304455753.42000002</v>
      </c>
      <c r="D22" s="76">
        <v>316633983.55680001</v>
      </c>
      <c r="E22" s="76">
        <v>329299342.89907199</v>
      </c>
      <c r="F22" s="76">
        <v>342471316.61503488</v>
      </c>
      <c r="G22" s="76">
        <v>356170169.27963626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3">SUM(C29)</f>
        <v>0</v>
      </c>
      <c r="D28" s="119">
        <f t="shared" si="3"/>
        <v>0</v>
      </c>
      <c r="E28" s="119">
        <f t="shared" si="3"/>
        <v>0</v>
      </c>
      <c r="F28" s="119">
        <f t="shared" si="3"/>
        <v>0</v>
      </c>
      <c r="G28" s="119">
        <f t="shared" si="3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601531346.19000006</v>
      </c>
      <c r="C31" s="119">
        <f t="shared" ref="C31:G31" si="4">C21+C7+C28</f>
        <v>625041400.05000007</v>
      </c>
      <c r="D31" s="119">
        <f t="shared" si="4"/>
        <v>650043056.05200005</v>
      </c>
      <c r="E31" s="119">
        <f t="shared" si="4"/>
        <v>676044778.29408002</v>
      </c>
      <c r="F31" s="119">
        <f t="shared" si="4"/>
        <v>703086569.42584324</v>
      </c>
      <c r="G31" s="119">
        <f t="shared" si="4"/>
        <v>731210032.20287704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20:G21 C7:G7 B23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zoomScale="75" zoomScaleNormal="75" workbookViewId="0">
      <selection activeCell="C25" sqref="C2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3" t="s">
        <v>458</v>
      </c>
      <c r="B1" s="245"/>
      <c r="C1" s="245"/>
      <c r="D1" s="245"/>
      <c r="E1" s="245"/>
      <c r="F1" s="245"/>
      <c r="G1" s="246"/>
    </row>
    <row r="2" spans="1:7" x14ac:dyDescent="0.25">
      <c r="A2" s="265" t="str">
        <f>'Formato 1'!A2</f>
        <v>Municipio Dolores Hidalgo CIN (a)</v>
      </c>
      <c r="B2" s="266"/>
      <c r="C2" s="266"/>
      <c r="D2" s="266"/>
      <c r="E2" s="266"/>
      <c r="F2" s="266"/>
      <c r="G2" s="267"/>
    </row>
    <row r="3" spans="1:7" x14ac:dyDescent="0.25">
      <c r="A3" s="262" t="s">
        <v>459</v>
      </c>
      <c r="B3" s="263"/>
      <c r="C3" s="263"/>
      <c r="D3" s="263"/>
      <c r="E3" s="263"/>
      <c r="F3" s="263"/>
      <c r="G3" s="264"/>
    </row>
    <row r="4" spans="1:7" x14ac:dyDescent="0.25">
      <c r="A4" s="262" t="s">
        <v>2</v>
      </c>
      <c r="B4" s="263"/>
      <c r="C4" s="263"/>
      <c r="D4" s="263"/>
      <c r="E4" s="263"/>
      <c r="F4" s="263"/>
      <c r="G4" s="264"/>
    </row>
    <row r="5" spans="1:7" x14ac:dyDescent="0.25">
      <c r="A5" s="256" t="s">
        <v>441</v>
      </c>
      <c r="B5" s="257"/>
      <c r="C5" s="257"/>
      <c r="D5" s="257"/>
      <c r="E5" s="257"/>
      <c r="F5" s="257"/>
      <c r="G5" s="258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308785429.43999982</v>
      </c>
      <c r="C7" s="119">
        <f t="shared" si="0"/>
        <v>321136846.6175999</v>
      </c>
      <c r="D7" s="119">
        <f t="shared" si="0"/>
        <v>333982320.48230392</v>
      </c>
      <c r="E7" s="119">
        <f t="shared" si="0"/>
        <v>347341613.30159611</v>
      </c>
      <c r="F7" s="119">
        <f t="shared" si="0"/>
        <v>361235277.83365989</v>
      </c>
      <c r="G7" s="119">
        <f t="shared" si="0"/>
        <v>375684688.94700634</v>
      </c>
    </row>
    <row r="8" spans="1:7" x14ac:dyDescent="0.25">
      <c r="A8" s="58" t="s">
        <v>573</v>
      </c>
      <c r="B8" s="75">
        <v>182482174.92999989</v>
      </c>
      <c r="C8" s="75">
        <v>189781461.9271999</v>
      </c>
      <c r="D8" s="75">
        <v>197372720.4042879</v>
      </c>
      <c r="E8" s="75">
        <v>205267629.22045943</v>
      </c>
      <c r="F8" s="75">
        <v>213478334.38927782</v>
      </c>
      <c r="G8" s="75">
        <v>222017467.76484895</v>
      </c>
    </row>
    <row r="9" spans="1:7" ht="15.75" customHeight="1" x14ac:dyDescent="0.25">
      <c r="A9" s="58" t="s">
        <v>574</v>
      </c>
      <c r="B9" s="75">
        <v>4727900</v>
      </c>
      <c r="C9" s="75">
        <v>4917016</v>
      </c>
      <c r="D9" s="75">
        <v>5113696.6400000006</v>
      </c>
      <c r="E9" s="75">
        <v>5318244.5056000007</v>
      </c>
      <c r="F9" s="75">
        <v>5530974.2858240008</v>
      </c>
      <c r="G9" s="75">
        <v>5752213.2572569614</v>
      </c>
    </row>
    <row r="10" spans="1:7" x14ac:dyDescent="0.25">
      <c r="A10" s="58" t="s">
        <v>464</v>
      </c>
      <c r="B10" s="75">
        <v>54171529.899999976</v>
      </c>
      <c r="C10" s="75">
        <v>56338391.095999978</v>
      </c>
      <c r="D10" s="75">
        <v>58591926.739839979</v>
      </c>
      <c r="E10" s="75">
        <v>60935603.809433579</v>
      </c>
      <c r="F10" s="75">
        <v>63373027.961810924</v>
      </c>
      <c r="G10" s="75">
        <v>65907949.080283366</v>
      </c>
    </row>
    <row r="11" spans="1:7" x14ac:dyDescent="0.25">
      <c r="A11" s="58" t="s">
        <v>465</v>
      </c>
      <c r="B11" s="75">
        <v>47812362.149999999</v>
      </c>
      <c r="C11" s="75">
        <v>49724856.636</v>
      </c>
      <c r="D11" s="75">
        <v>51713850.901440002</v>
      </c>
      <c r="E11" s="75">
        <v>53782404.937497601</v>
      </c>
      <c r="F11" s="75">
        <v>55933701.134997509</v>
      </c>
      <c r="G11" s="75">
        <v>58171049.180397414</v>
      </c>
    </row>
    <row r="12" spans="1:7" x14ac:dyDescent="0.25">
      <c r="A12" s="58" t="s">
        <v>575</v>
      </c>
      <c r="B12" s="75">
        <v>1500000</v>
      </c>
      <c r="C12" s="75">
        <v>1560000</v>
      </c>
      <c r="D12" s="75">
        <v>1622400</v>
      </c>
      <c r="E12" s="75">
        <v>1687296</v>
      </c>
      <c r="F12" s="75">
        <v>1754787.8400000001</v>
      </c>
      <c r="G12" s="75">
        <v>1824979.3536000003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4071181.2</v>
      </c>
      <c r="C14" s="75">
        <v>4234028.4480000008</v>
      </c>
      <c r="D14" s="75">
        <v>4403389.5859200014</v>
      </c>
      <c r="E14" s="75">
        <v>4579525.1693568015</v>
      </c>
      <c r="F14" s="75">
        <v>4762706.1761310734</v>
      </c>
      <c r="G14" s="75">
        <v>4953214.4231763165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14020281.26</v>
      </c>
      <c r="C16" s="75">
        <v>14581092.510400001</v>
      </c>
      <c r="D16" s="75">
        <v>15164336.210816002</v>
      </c>
      <c r="E16" s="75">
        <v>15770909.659248643</v>
      </c>
      <c r="F16" s="75">
        <v>16401746.045618588</v>
      </c>
      <c r="G16" s="75">
        <v>17057815.887443334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292745916.75</v>
      </c>
      <c r="C18" s="119">
        <f t="shared" ref="C18:G18" si="1">SUM(C19:C27)</f>
        <v>304455753.42000002</v>
      </c>
      <c r="D18" s="119">
        <f t="shared" si="1"/>
        <v>316633983.55680001</v>
      </c>
      <c r="E18" s="119">
        <f t="shared" si="1"/>
        <v>329299342.89907199</v>
      </c>
      <c r="F18" s="119">
        <f t="shared" si="1"/>
        <v>342471316.61503494</v>
      </c>
      <c r="G18" s="119">
        <f t="shared" si="1"/>
        <v>356170169.27963632</v>
      </c>
    </row>
    <row r="19" spans="1:7" x14ac:dyDescent="0.25">
      <c r="A19" s="58" t="s">
        <v>573</v>
      </c>
      <c r="B19" s="76">
        <v>32989636.370000001</v>
      </c>
      <c r="C19" s="76">
        <v>34309221.8248</v>
      </c>
      <c r="D19" s="76">
        <v>35681590.697792001</v>
      </c>
      <c r="E19" s="76">
        <v>37108854.325703681</v>
      </c>
      <c r="F19" s="76">
        <v>38593208.498731829</v>
      </c>
      <c r="G19" s="76">
        <v>40136936.838681102</v>
      </c>
    </row>
    <row r="20" spans="1:7" x14ac:dyDescent="0.25">
      <c r="A20" s="58" t="s">
        <v>574</v>
      </c>
      <c r="B20" s="76">
        <v>39033000</v>
      </c>
      <c r="C20" s="76">
        <v>40594320</v>
      </c>
      <c r="D20" s="76">
        <v>42218092.800000004</v>
      </c>
      <c r="E20" s="76">
        <v>43906816.512000009</v>
      </c>
      <c r="F20" s="76">
        <v>45663089.172480009</v>
      </c>
      <c r="G20" s="76">
        <v>47489612.739379212</v>
      </c>
    </row>
    <row r="21" spans="1:7" x14ac:dyDescent="0.25">
      <c r="A21" s="58" t="s">
        <v>464</v>
      </c>
      <c r="B21" s="76">
        <v>34668098.359999999</v>
      </c>
      <c r="C21" s="76">
        <v>36054822.294399999</v>
      </c>
      <c r="D21" s="76">
        <v>37497015.186176002</v>
      </c>
      <c r="E21" s="76">
        <v>38996895.793623045</v>
      </c>
      <c r="F21" s="76">
        <v>40556771.625367969</v>
      </c>
      <c r="G21" s="76">
        <v>42179042.490382686</v>
      </c>
    </row>
    <row r="22" spans="1:7" x14ac:dyDescent="0.25">
      <c r="A22" s="58" t="s">
        <v>465</v>
      </c>
      <c r="B22" s="76">
        <v>16967978.620000001</v>
      </c>
      <c r="C22" s="76">
        <v>17646697.764800001</v>
      </c>
      <c r="D22" s="76">
        <v>18352565.675392002</v>
      </c>
      <c r="E22" s="76">
        <v>19086668.302407682</v>
      </c>
      <c r="F22" s="76">
        <v>19850135.034503989</v>
      </c>
      <c r="G22" s="76">
        <v>20644140.435884148</v>
      </c>
    </row>
    <row r="23" spans="1:7" x14ac:dyDescent="0.25">
      <c r="A23" s="59" t="s">
        <v>575</v>
      </c>
      <c r="B23" s="76">
        <v>8000</v>
      </c>
      <c r="C23" s="76">
        <v>8320</v>
      </c>
      <c r="D23" s="76">
        <v>8652.8000000000011</v>
      </c>
      <c r="E23" s="76">
        <v>8998.9120000000021</v>
      </c>
      <c r="F23" s="76">
        <v>9358.8684800000028</v>
      </c>
      <c r="G23" s="76">
        <v>9733.2232192000029</v>
      </c>
    </row>
    <row r="24" spans="1:7" x14ac:dyDescent="0.25">
      <c r="A24" s="59" t="s">
        <v>467</v>
      </c>
      <c r="B24" s="76">
        <v>162127695.40000001</v>
      </c>
      <c r="C24" s="76">
        <v>168612803.21600002</v>
      </c>
      <c r="D24" s="76">
        <v>175357315.34464002</v>
      </c>
      <c r="E24" s="76">
        <v>182371607.95842561</v>
      </c>
      <c r="F24" s="76">
        <v>189666472.27676263</v>
      </c>
      <c r="G24" s="76">
        <v>197253131.16783315</v>
      </c>
    </row>
    <row r="25" spans="1:7" x14ac:dyDescent="0.25">
      <c r="A25" s="59" t="s">
        <v>468</v>
      </c>
      <c r="B25" s="76">
        <v>6951508</v>
      </c>
      <c r="C25" s="76">
        <v>7229568.3200000003</v>
      </c>
      <c r="D25" s="76">
        <v>7518751.0528000006</v>
      </c>
      <c r="E25" s="76">
        <v>7819501.0949120009</v>
      </c>
      <c r="F25" s="76">
        <v>8132281.1387084816</v>
      </c>
      <c r="G25" s="76">
        <v>8457572.3842568211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601531346.18999982</v>
      </c>
      <c r="C29" s="119">
        <f t="shared" ref="C29:G29" si="2">C18+C7</f>
        <v>625592600.03759992</v>
      </c>
      <c r="D29" s="119">
        <f t="shared" si="2"/>
        <v>650616304.03910398</v>
      </c>
      <c r="E29" s="119">
        <f t="shared" si="2"/>
        <v>676640956.2006681</v>
      </c>
      <c r="F29" s="119">
        <f t="shared" si="2"/>
        <v>703706594.44869483</v>
      </c>
      <c r="G29" s="119">
        <f t="shared" si="2"/>
        <v>731854858.22664261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8:G28 B18:G18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3" t="s">
        <v>474</v>
      </c>
      <c r="B1" s="245"/>
      <c r="C1" s="245"/>
      <c r="D1" s="245"/>
      <c r="E1" s="245"/>
      <c r="F1" s="245"/>
      <c r="G1" s="246"/>
    </row>
    <row r="2" spans="1:7" x14ac:dyDescent="0.25">
      <c r="A2" s="265" t="str">
        <f>'Formato 1'!A2</f>
        <v>Municipio Dolores Hidalgo CIN (a)</v>
      </c>
      <c r="B2" s="266"/>
      <c r="C2" s="266"/>
      <c r="D2" s="266"/>
      <c r="E2" s="266"/>
      <c r="F2" s="266"/>
      <c r="G2" s="267"/>
    </row>
    <row r="3" spans="1:7" x14ac:dyDescent="0.25">
      <c r="A3" s="262" t="s">
        <v>475</v>
      </c>
      <c r="B3" s="263"/>
      <c r="C3" s="263"/>
      <c r="D3" s="263"/>
      <c r="E3" s="263"/>
      <c r="F3" s="263"/>
      <c r="G3" s="264"/>
    </row>
    <row r="4" spans="1:7" x14ac:dyDescent="0.25">
      <c r="A4" s="262" t="s">
        <v>2</v>
      </c>
      <c r="B4" s="263"/>
      <c r="C4" s="263"/>
      <c r="D4" s="263"/>
      <c r="E4" s="263"/>
      <c r="F4" s="263"/>
      <c r="G4" s="264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497514583.06999999</v>
      </c>
      <c r="C6" s="119">
        <f t="shared" ref="C6:G6" si="0">SUM(C7:C18)</f>
        <v>502524311.08000004</v>
      </c>
      <c r="D6" s="119">
        <f t="shared" si="0"/>
        <v>295190952.44</v>
      </c>
      <c r="E6" s="119">
        <f t="shared" si="0"/>
        <v>311857875.10000002</v>
      </c>
      <c r="F6" s="119">
        <f t="shared" si="0"/>
        <v>616738465.64999998</v>
      </c>
      <c r="G6" s="119">
        <f t="shared" si="0"/>
        <v>677139716.98000002</v>
      </c>
    </row>
    <row r="7" spans="1:7" x14ac:dyDescent="0.25">
      <c r="A7" s="58" t="s">
        <v>556</v>
      </c>
      <c r="B7" s="75">
        <v>34694390.390000001</v>
      </c>
      <c r="C7" s="214">
        <v>34735883.609999999</v>
      </c>
      <c r="D7" s="214">
        <v>36485187.109999999</v>
      </c>
      <c r="E7" s="215">
        <v>44043010.380000003</v>
      </c>
      <c r="F7" s="216">
        <v>52732814.170000002</v>
      </c>
      <c r="G7" s="75">
        <v>52569617.939999998</v>
      </c>
    </row>
    <row r="8" spans="1:7" ht="15.75" customHeight="1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5156210.1100000003</v>
      </c>
      <c r="C9" s="214">
        <v>4280522.6100000003</v>
      </c>
      <c r="D9" s="214">
        <v>3077138.29</v>
      </c>
      <c r="E9" s="216">
        <v>1087100</v>
      </c>
      <c r="F9" s="216">
        <v>3652435.5</v>
      </c>
      <c r="G9" s="75">
        <v>7707094.5</v>
      </c>
    </row>
    <row r="10" spans="1:7" x14ac:dyDescent="0.25">
      <c r="A10" s="58" t="s">
        <v>480</v>
      </c>
      <c r="B10" s="75">
        <v>17046775.02</v>
      </c>
      <c r="C10" s="214">
        <v>21241734.850000001</v>
      </c>
      <c r="D10" s="214">
        <v>28994176.420000002</v>
      </c>
      <c r="E10" s="215">
        <v>34113244.539999999</v>
      </c>
      <c r="F10" s="216">
        <v>35975781.090000004</v>
      </c>
      <c r="G10" s="75">
        <v>31397714.359999999</v>
      </c>
    </row>
    <row r="11" spans="1:7" x14ac:dyDescent="0.25">
      <c r="A11" s="58" t="s">
        <v>558</v>
      </c>
      <c r="B11" s="75">
        <v>14220063.75</v>
      </c>
      <c r="C11" s="214">
        <v>12138784.710000001</v>
      </c>
      <c r="D11" s="214">
        <v>2328590.6800000002</v>
      </c>
      <c r="E11" s="215">
        <v>2044927.43</v>
      </c>
      <c r="F11" s="216">
        <v>4558857.8600000003</v>
      </c>
      <c r="G11" s="75">
        <v>16605123.26</v>
      </c>
    </row>
    <row r="12" spans="1:7" x14ac:dyDescent="0.25">
      <c r="A12" s="58" t="s">
        <v>559</v>
      </c>
      <c r="B12" s="75">
        <v>3459611.18</v>
      </c>
      <c r="C12" s="214">
        <v>3572232.62</v>
      </c>
      <c r="D12" s="214">
        <v>3718280.47</v>
      </c>
      <c r="E12" s="215">
        <v>5590122.54</v>
      </c>
      <c r="F12" s="216">
        <v>6477364.5999999996</v>
      </c>
      <c r="G12" s="75">
        <v>11349143.810000001</v>
      </c>
    </row>
    <row r="13" spans="1:7" x14ac:dyDescent="0.25">
      <c r="A13" s="59" t="s">
        <v>483</v>
      </c>
      <c r="B13" s="75">
        <v>0</v>
      </c>
      <c r="C13" s="214">
        <v>0</v>
      </c>
      <c r="D13" s="214">
        <v>1203200.83</v>
      </c>
      <c r="E13" s="214">
        <v>0</v>
      </c>
      <c r="F13" s="214">
        <v>0</v>
      </c>
      <c r="G13" s="75">
        <v>0</v>
      </c>
    </row>
    <row r="14" spans="1:7" x14ac:dyDescent="0.25">
      <c r="A14" s="58" t="s">
        <v>484</v>
      </c>
      <c r="B14" s="75">
        <v>422937532.62</v>
      </c>
      <c r="C14" s="217">
        <v>426555152.68000001</v>
      </c>
      <c r="D14" s="217">
        <v>175305528.69</v>
      </c>
      <c r="E14" s="218">
        <v>179616103.40000001</v>
      </c>
      <c r="F14" s="216">
        <v>513341212.43000001</v>
      </c>
      <c r="G14" s="219">
        <v>557511023.11000001</v>
      </c>
    </row>
    <row r="15" spans="1:7" x14ac:dyDescent="0.25">
      <c r="A15" s="58" t="s">
        <v>560</v>
      </c>
      <c r="B15" s="75">
        <v>0</v>
      </c>
      <c r="C15" s="214">
        <v>0</v>
      </c>
      <c r="D15" s="214">
        <v>1940856.94</v>
      </c>
      <c r="E15" s="218">
        <v>2534441.92</v>
      </c>
      <c r="F15" s="214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220">
        <v>0</v>
      </c>
      <c r="D16" s="220">
        <v>0</v>
      </c>
      <c r="E16" s="214">
        <v>0</v>
      </c>
      <c r="F16" s="214">
        <v>0</v>
      </c>
      <c r="G16" s="75">
        <v>0</v>
      </c>
    </row>
    <row r="17" spans="1:7" x14ac:dyDescent="0.25">
      <c r="A17" s="58" t="s">
        <v>561</v>
      </c>
      <c r="B17" s="75">
        <v>0</v>
      </c>
      <c r="C17" s="214">
        <v>0</v>
      </c>
      <c r="D17" s="214">
        <v>42137993.009999998</v>
      </c>
      <c r="E17" s="218">
        <v>42828924.890000001</v>
      </c>
      <c r="F17" s="216"/>
      <c r="G17" s="75">
        <v>0</v>
      </c>
    </row>
    <row r="18" spans="1:7" x14ac:dyDescent="0.25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246630795.19</v>
      </c>
      <c r="E20" s="119">
        <f t="shared" si="1"/>
        <v>236592794</v>
      </c>
      <c r="F20" s="119">
        <f t="shared" si="1"/>
        <v>0</v>
      </c>
      <c r="G20" s="119">
        <f t="shared" si="1"/>
        <v>161736925.86000001</v>
      </c>
    </row>
    <row r="21" spans="1:7" x14ac:dyDescent="0.25">
      <c r="A21" s="58" t="s">
        <v>564</v>
      </c>
      <c r="B21" s="76">
        <v>0</v>
      </c>
      <c r="C21" s="214">
        <v>0</v>
      </c>
      <c r="D21" s="214">
        <v>237305491</v>
      </c>
      <c r="E21" s="218">
        <v>236392794</v>
      </c>
      <c r="F21" s="76">
        <v>0</v>
      </c>
      <c r="G21" s="221">
        <v>161736925.86000001</v>
      </c>
    </row>
    <row r="22" spans="1:7" x14ac:dyDescent="0.25">
      <c r="A22" s="58" t="s">
        <v>565</v>
      </c>
      <c r="B22" s="76">
        <v>0</v>
      </c>
      <c r="C22" s="214">
        <v>0</v>
      </c>
      <c r="D22" s="214">
        <v>9325304.1899999995</v>
      </c>
      <c r="E22" s="218">
        <v>200000</v>
      </c>
      <c r="F22" s="76">
        <v>0</v>
      </c>
      <c r="G22" s="76"/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10548976.550000001</v>
      </c>
      <c r="C27" s="119">
        <f t="shared" ref="C27:G27" si="2">SUM(C28)</f>
        <v>30000000</v>
      </c>
      <c r="D27" s="119">
        <f t="shared" si="2"/>
        <v>0</v>
      </c>
      <c r="E27" s="119">
        <f t="shared" si="2"/>
        <v>0</v>
      </c>
      <c r="F27" s="119">
        <f t="shared" si="2"/>
        <v>68885748.560000002</v>
      </c>
      <c r="G27" s="119">
        <f t="shared" si="2"/>
        <v>0</v>
      </c>
    </row>
    <row r="28" spans="1:7" x14ac:dyDescent="0.25">
      <c r="A28" s="58" t="s">
        <v>289</v>
      </c>
      <c r="B28" s="76">
        <v>10548976.550000001</v>
      </c>
      <c r="C28" s="76">
        <v>30000000</v>
      </c>
      <c r="D28" s="76">
        <v>0</v>
      </c>
      <c r="E28" s="76">
        <v>0</v>
      </c>
      <c r="F28" s="216">
        <v>68885748.560000002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508063559.62</v>
      </c>
      <c r="C30" s="119">
        <f t="shared" ref="C30:G30" si="3">C20+C6+C27</f>
        <v>532524311.08000004</v>
      </c>
      <c r="D30" s="119">
        <f t="shared" si="3"/>
        <v>541821747.63</v>
      </c>
      <c r="E30" s="119">
        <f t="shared" si="3"/>
        <v>548450669.10000002</v>
      </c>
      <c r="F30" s="119">
        <f t="shared" si="3"/>
        <v>685624214.21000004</v>
      </c>
      <c r="G30" s="119">
        <f t="shared" si="3"/>
        <v>838876642.84000003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zoomScale="75" zoomScaleNormal="75" workbookViewId="0">
      <selection activeCell="E16" sqref="E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3" t="s">
        <v>499</v>
      </c>
      <c r="B1" s="245"/>
      <c r="C1" s="245"/>
      <c r="D1" s="245"/>
      <c r="E1" s="245"/>
      <c r="F1" s="245"/>
      <c r="G1" s="246"/>
    </row>
    <row r="2" spans="1:7" x14ac:dyDescent="0.25">
      <c r="A2" s="265" t="str">
        <f>'Formato 1'!A2</f>
        <v>Municipio Dolores Hidalgo CIN (a)</v>
      </c>
      <c r="B2" s="266"/>
      <c r="C2" s="266"/>
      <c r="D2" s="266"/>
      <c r="E2" s="266"/>
      <c r="F2" s="266"/>
      <c r="G2" s="267"/>
    </row>
    <row r="3" spans="1:7" x14ac:dyDescent="0.25">
      <c r="A3" s="262" t="s">
        <v>500</v>
      </c>
      <c r="B3" s="263"/>
      <c r="C3" s="263"/>
      <c r="D3" s="263"/>
      <c r="E3" s="263"/>
      <c r="F3" s="263"/>
      <c r="G3" s="264"/>
    </row>
    <row r="4" spans="1:7" x14ac:dyDescent="0.25">
      <c r="A4" s="262" t="s">
        <v>2</v>
      </c>
      <c r="B4" s="263"/>
      <c r="C4" s="263"/>
      <c r="D4" s="263"/>
      <c r="E4" s="263"/>
      <c r="F4" s="263"/>
      <c r="G4" s="264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252222447.13</v>
      </c>
      <c r="C6" s="119">
        <f t="shared" si="0"/>
        <v>259499227.47000003</v>
      </c>
      <c r="D6" s="119">
        <f t="shared" si="0"/>
        <v>255246288.69000003</v>
      </c>
      <c r="E6" s="119">
        <f t="shared" si="0"/>
        <v>274834272.56</v>
      </c>
      <c r="F6" s="119">
        <f t="shared" si="0"/>
        <v>303983863.07999998</v>
      </c>
      <c r="G6" s="119">
        <f t="shared" si="0"/>
        <v>353838954.43000007</v>
      </c>
    </row>
    <row r="7" spans="1:7" x14ac:dyDescent="0.25">
      <c r="A7" s="58" t="s">
        <v>573</v>
      </c>
      <c r="B7" s="75">
        <v>110535022.19999999</v>
      </c>
      <c r="C7" s="75">
        <v>129595963.78999999</v>
      </c>
      <c r="D7" s="75">
        <v>147917155.01000002</v>
      </c>
      <c r="E7" s="75">
        <v>153199116.81</v>
      </c>
      <c r="F7" s="75">
        <v>174699433.78999999</v>
      </c>
      <c r="G7" s="75">
        <v>138763099.77000001</v>
      </c>
    </row>
    <row r="8" spans="1:7" ht="15.75" customHeight="1" x14ac:dyDescent="0.25">
      <c r="A8" s="58" t="s">
        <v>574</v>
      </c>
      <c r="B8" s="75">
        <v>15939567.32</v>
      </c>
      <c r="C8" s="75">
        <v>6272403.4100000001</v>
      </c>
      <c r="D8" s="75">
        <v>5752886.4600000009</v>
      </c>
      <c r="E8" s="75">
        <v>7299336.4399999995</v>
      </c>
      <c r="F8" s="75">
        <v>4429403.9600000009</v>
      </c>
      <c r="G8" s="75">
        <v>7849340.0699999984</v>
      </c>
    </row>
    <row r="9" spans="1:7" x14ac:dyDescent="0.25">
      <c r="A9" s="58" t="s">
        <v>464</v>
      </c>
      <c r="B9" s="75">
        <v>57846244.310000002</v>
      </c>
      <c r="C9" s="75">
        <v>48920523.550000004</v>
      </c>
      <c r="D9" s="75">
        <v>38923759.909999996</v>
      </c>
      <c r="E9" s="75">
        <v>49057314.089999996</v>
      </c>
      <c r="F9" s="75">
        <v>63620542.699999996</v>
      </c>
      <c r="G9" s="75">
        <v>109191608.97999999</v>
      </c>
    </row>
    <row r="10" spans="1:7" x14ac:dyDescent="0.25">
      <c r="A10" s="58" t="s">
        <v>465</v>
      </c>
      <c r="B10" s="75">
        <v>24416497.969999999</v>
      </c>
      <c r="C10" s="75">
        <v>33043080.420000002</v>
      </c>
      <c r="D10" s="75">
        <v>43358806.280000001</v>
      </c>
      <c r="E10" s="75">
        <v>31685888.859999999</v>
      </c>
      <c r="F10" s="75">
        <v>42154984.439999998</v>
      </c>
      <c r="G10" s="75">
        <v>51985261.600000001</v>
      </c>
    </row>
    <row r="11" spans="1:7" x14ac:dyDescent="0.25">
      <c r="A11" s="58" t="s">
        <v>575</v>
      </c>
      <c r="B11" s="75">
        <v>2628423.12</v>
      </c>
      <c r="C11" s="75">
        <v>2840840.37</v>
      </c>
      <c r="D11" s="75">
        <v>1657980.5799999998</v>
      </c>
      <c r="E11" s="75">
        <v>3047672.75</v>
      </c>
      <c r="F11" s="75">
        <v>1836038.08</v>
      </c>
      <c r="G11" s="75">
        <v>2368624.04</v>
      </c>
    </row>
    <row r="12" spans="1:7" x14ac:dyDescent="0.25">
      <c r="A12" s="58" t="s">
        <v>467</v>
      </c>
      <c r="B12" s="75">
        <v>35715422.910000004</v>
      </c>
      <c r="C12" s="75">
        <v>36092299.100000001</v>
      </c>
      <c r="D12" s="75">
        <v>15204932.85</v>
      </c>
      <c r="E12" s="75">
        <v>20146594.710000001</v>
      </c>
      <c r="F12" s="75">
        <v>14821185.76</v>
      </c>
      <c r="G12" s="75">
        <v>10919221.59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95000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5141269.3</v>
      </c>
      <c r="C14" s="75">
        <v>1549600</v>
      </c>
      <c r="D14" s="75">
        <v>2335767.6</v>
      </c>
      <c r="E14" s="75">
        <v>10398348.9</v>
      </c>
      <c r="F14" s="75">
        <v>2422274.35</v>
      </c>
      <c r="G14" s="75">
        <v>2480759.91</v>
      </c>
    </row>
    <row r="15" spans="1:7" x14ac:dyDescent="0.25">
      <c r="A15" s="58" t="s">
        <v>470</v>
      </c>
      <c r="B15" s="75">
        <v>0</v>
      </c>
      <c r="C15" s="75">
        <v>1184516.83</v>
      </c>
      <c r="D15" s="75">
        <v>0</v>
      </c>
      <c r="E15" s="75">
        <v>0</v>
      </c>
      <c r="F15" s="75">
        <v>0</v>
      </c>
      <c r="G15" s="75">
        <v>30281038.469999999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399652022.23000002</v>
      </c>
      <c r="C17" s="119">
        <f t="shared" ref="C17:G17" si="1">SUM(C18:C26)</f>
        <v>226508392.07999998</v>
      </c>
      <c r="D17" s="119">
        <f t="shared" si="1"/>
        <v>286904869.40999997</v>
      </c>
      <c r="E17" s="119">
        <f t="shared" si="1"/>
        <v>274001168.25999999</v>
      </c>
      <c r="F17" s="119">
        <f t="shared" si="1"/>
        <v>261444045.74000001</v>
      </c>
      <c r="G17" s="119">
        <f t="shared" si="1"/>
        <v>349819891.25999999</v>
      </c>
    </row>
    <row r="18" spans="1:7" x14ac:dyDescent="0.25">
      <c r="A18" s="58" t="s">
        <v>573</v>
      </c>
      <c r="B18" s="76">
        <v>37474527.969999999</v>
      </c>
      <c r="C18" s="237">
        <v>20052599.869999997</v>
      </c>
      <c r="D18" s="238">
        <v>8648975.3599999994</v>
      </c>
      <c r="E18" s="239">
        <v>16937695.859999999</v>
      </c>
      <c r="F18" s="240">
        <v>4069921.09</v>
      </c>
      <c r="G18" s="76">
        <v>61562637.439999998</v>
      </c>
    </row>
    <row r="19" spans="1:7" x14ac:dyDescent="0.25">
      <c r="A19" s="58" t="s">
        <v>574</v>
      </c>
      <c r="B19" s="76">
        <v>23516337.349999998</v>
      </c>
      <c r="C19" s="237">
        <v>29933380.609999999</v>
      </c>
      <c r="D19" s="238">
        <v>29885125.969999999</v>
      </c>
      <c r="E19" s="239">
        <v>30545302.43</v>
      </c>
      <c r="F19" s="240">
        <v>43571608.859999999</v>
      </c>
      <c r="G19" s="76">
        <v>38269110.880000003</v>
      </c>
    </row>
    <row r="20" spans="1:7" x14ac:dyDescent="0.25">
      <c r="A20" s="58" t="s">
        <v>464</v>
      </c>
      <c r="B20" s="76">
        <v>24502313.109999999</v>
      </c>
      <c r="C20" s="237">
        <v>36442402.07</v>
      </c>
      <c r="D20" s="238">
        <v>28419031.469999999</v>
      </c>
      <c r="E20" s="239">
        <v>29497122.400000006</v>
      </c>
      <c r="F20" s="240">
        <v>51905741.910000011</v>
      </c>
      <c r="G20" s="76">
        <v>61940371.799999997</v>
      </c>
    </row>
    <row r="21" spans="1:7" x14ac:dyDescent="0.25">
      <c r="A21" s="58" t="s">
        <v>465</v>
      </c>
      <c r="B21" s="76">
        <v>19731725</v>
      </c>
      <c r="C21" s="237">
        <v>15597749.07</v>
      </c>
      <c r="D21" s="238">
        <v>19023873</v>
      </c>
      <c r="E21" s="239">
        <v>26118218.199999999</v>
      </c>
      <c r="F21" s="240">
        <v>14464022.260000002</v>
      </c>
      <c r="G21" s="76">
        <v>23640976.039999999</v>
      </c>
    </row>
    <row r="22" spans="1:7" x14ac:dyDescent="0.25">
      <c r="A22" s="59" t="s">
        <v>575</v>
      </c>
      <c r="B22" s="76">
        <v>7042581.3300000001</v>
      </c>
      <c r="C22" s="237">
        <v>8238446.1600000001</v>
      </c>
      <c r="D22" s="238">
        <v>5458804.5800000001</v>
      </c>
      <c r="E22" s="239">
        <v>2276127</v>
      </c>
      <c r="F22" s="240">
        <v>2928158.08</v>
      </c>
      <c r="G22" s="76">
        <v>17604343.109999999</v>
      </c>
    </row>
    <row r="23" spans="1:7" x14ac:dyDescent="0.25">
      <c r="A23" s="59" t="s">
        <v>467</v>
      </c>
      <c r="B23" s="76">
        <v>281310437.47000003</v>
      </c>
      <c r="C23" s="237">
        <v>106284441.44</v>
      </c>
      <c r="D23" s="238">
        <v>167443658.25999999</v>
      </c>
      <c r="E23" s="239">
        <v>150526137.36999997</v>
      </c>
      <c r="F23" s="240">
        <v>139026297.51999998</v>
      </c>
      <c r="G23" s="76">
        <v>139570372.27000001</v>
      </c>
    </row>
    <row r="24" spans="1:7" x14ac:dyDescent="0.25">
      <c r="A24" s="59" t="s">
        <v>468</v>
      </c>
      <c r="B24" s="76">
        <v>0</v>
      </c>
      <c r="C24" s="237">
        <v>0</v>
      </c>
      <c r="D24" s="238">
        <v>0</v>
      </c>
      <c r="E24" s="239">
        <v>0</v>
      </c>
      <c r="F24" s="240">
        <v>0</v>
      </c>
      <c r="G24" s="76">
        <v>0</v>
      </c>
    </row>
    <row r="25" spans="1:7" x14ac:dyDescent="0.25">
      <c r="A25" s="59" t="s">
        <v>472</v>
      </c>
      <c r="B25" s="76">
        <v>6074100</v>
      </c>
      <c r="C25" s="237">
        <v>3333924.69</v>
      </c>
      <c r="D25" s="238">
        <v>3508997.23</v>
      </c>
      <c r="E25" s="239">
        <v>2999940</v>
      </c>
      <c r="F25" s="240">
        <v>5478296.0199999996</v>
      </c>
      <c r="G25" s="76">
        <v>7232079.7199999997</v>
      </c>
    </row>
    <row r="26" spans="1:7" x14ac:dyDescent="0.25">
      <c r="A26" s="59" t="s">
        <v>470</v>
      </c>
      <c r="B26" s="76">
        <v>0</v>
      </c>
      <c r="C26" s="237">
        <v>6625448.1699999999</v>
      </c>
      <c r="D26" s="238">
        <v>24516403.539999999</v>
      </c>
      <c r="E26" s="239">
        <v>15100625</v>
      </c>
      <c r="F26" s="240">
        <v>0</v>
      </c>
      <c r="G26" s="76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651874469.36000001</v>
      </c>
      <c r="C28" s="119">
        <f t="shared" ref="C28:G28" si="2">C17+C6</f>
        <v>486007619.55000001</v>
      </c>
      <c r="D28" s="119">
        <f t="shared" si="2"/>
        <v>542151158.10000002</v>
      </c>
      <c r="E28" s="119">
        <f t="shared" si="2"/>
        <v>548835440.81999993</v>
      </c>
      <c r="F28" s="119">
        <f t="shared" si="2"/>
        <v>565427908.81999993</v>
      </c>
      <c r="G28" s="119">
        <f t="shared" si="2"/>
        <v>703658845.69000006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53" t="s">
        <v>503</v>
      </c>
      <c r="B1" s="245"/>
      <c r="C1" s="245"/>
      <c r="D1" s="245"/>
      <c r="E1" s="245"/>
      <c r="F1" s="245"/>
    </row>
    <row r="2" spans="1:6" x14ac:dyDescent="0.25">
      <c r="A2" s="265" t="str">
        <f>'Formato 1'!A2</f>
        <v>Municipio Dolores Hidalgo CIN (a)</v>
      </c>
      <c r="B2" s="266"/>
      <c r="C2" s="266"/>
      <c r="D2" s="266"/>
      <c r="E2" s="266"/>
      <c r="F2" s="267"/>
    </row>
    <row r="3" spans="1:6" x14ac:dyDescent="0.25">
      <c r="A3" s="262" t="s">
        <v>504</v>
      </c>
      <c r="B3" s="263"/>
      <c r="C3" s="263"/>
      <c r="D3" s="263"/>
      <c r="E3" s="263"/>
      <c r="F3" s="264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222" t="s">
        <v>638</v>
      </c>
      <c r="C6" s="145"/>
      <c r="D6" s="145"/>
      <c r="E6" s="145"/>
      <c r="F6" s="145"/>
    </row>
    <row r="7" spans="1:6" ht="15.75" customHeight="1" x14ac:dyDescent="0.25">
      <c r="A7" s="146" t="s">
        <v>512</v>
      </c>
      <c r="B7" s="222" t="s">
        <v>639</v>
      </c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223">
        <v>645</v>
      </c>
      <c r="C10" s="155"/>
      <c r="D10" s="155"/>
      <c r="E10" s="155"/>
      <c r="F10" s="155"/>
    </row>
    <row r="11" spans="1:6" x14ac:dyDescent="0.25">
      <c r="A11" s="67" t="s">
        <v>515</v>
      </c>
      <c r="B11" s="223">
        <v>78</v>
      </c>
      <c r="C11" s="155"/>
      <c r="D11" s="155"/>
      <c r="E11" s="155"/>
      <c r="F11" s="155"/>
    </row>
    <row r="12" spans="1:6" x14ac:dyDescent="0.25">
      <c r="A12" s="67" t="s">
        <v>516</v>
      </c>
      <c r="B12" s="223">
        <v>20</v>
      </c>
      <c r="C12" s="155"/>
      <c r="D12" s="155"/>
      <c r="E12" s="155"/>
      <c r="F12" s="155"/>
    </row>
    <row r="13" spans="1:6" x14ac:dyDescent="0.25">
      <c r="A13" s="67" t="s">
        <v>517</v>
      </c>
      <c r="B13" s="223">
        <v>42</v>
      </c>
      <c r="C13" s="155"/>
      <c r="D13" s="155"/>
      <c r="E13" s="155"/>
      <c r="F13" s="155"/>
    </row>
    <row r="14" spans="1:6" x14ac:dyDescent="0.25">
      <c r="A14" s="146" t="s">
        <v>518</v>
      </c>
      <c r="B14" s="223">
        <v>155</v>
      </c>
      <c r="C14" s="155"/>
      <c r="D14" s="155"/>
      <c r="E14" s="155"/>
      <c r="F14" s="155"/>
    </row>
    <row r="15" spans="1:6" x14ac:dyDescent="0.25">
      <c r="A15" s="67" t="s">
        <v>515</v>
      </c>
      <c r="B15" s="223">
        <v>99</v>
      </c>
      <c r="C15" s="155"/>
      <c r="D15" s="155"/>
      <c r="E15" s="155"/>
      <c r="F15" s="155"/>
    </row>
    <row r="16" spans="1:6" x14ac:dyDescent="0.25">
      <c r="A16" s="67" t="s">
        <v>516</v>
      </c>
      <c r="B16" s="223">
        <v>27</v>
      </c>
      <c r="C16" s="156"/>
      <c r="D16" s="156"/>
      <c r="E16" s="156"/>
      <c r="F16" s="156"/>
    </row>
    <row r="17" spans="1:6" x14ac:dyDescent="0.25">
      <c r="A17" s="67" t="s">
        <v>517</v>
      </c>
      <c r="B17" s="223">
        <v>69</v>
      </c>
      <c r="C17" s="157"/>
      <c r="D17" s="157"/>
      <c r="E17" s="157"/>
      <c r="F17" s="157"/>
    </row>
    <row r="18" spans="1:6" x14ac:dyDescent="0.25">
      <c r="A18" s="146" t="s">
        <v>519</v>
      </c>
      <c r="B18" s="224"/>
      <c r="C18" s="157"/>
      <c r="D18" s="157"/>
      <c r="E18" s="157"/>
      <c r="F18" s="157"/>
    </row>
    <row r="19" spans="1:6" x14ac:dyDescent="0.25">
      <c r="A19" s="146" t="s">
        <v>520</v>
      </c>
      <c r="B19" s="225">
        <v>10.83</v>
      </c>
      <c r="C19" s="157"/>
      <c r="D19" s="157"/>
      <c r="E19" s="157"/>
      <c r="F19" s="157"/>
    </row>
    <row r="20" spans="1:6" x14ac:dyDescent="0.25">
      <c r="A20" s="146" t="s">
        <v>521</v>
      </c>
      <c r="B20" s="226" t="s">
        <v>640</v>
      </c>
      <c r="C20" s="158"/>
      <c r="D20" s="158"/>
      <c r="E20" s="158"/>
      <c r="F20" s="158"/>
    </row>
    <row r="21" spans="1:6" x14ac:dyDescent="0.25">
      <c r="A21" s="146" t="s">
        <v>522</v>
      </c>
      <c r="B21" s="227"/>
      <c r="C21" s="158"/>
      <c r="D21" s="158"/>
      <c r="E21" s="158"/>
      <c r="F21" s="158"/>
    </row>
    <row r="22" spans="1:6" x14ac:dyDescent="0.25">
      <c r="A22" s="146" t="s">
        <v>523</v>
      </c>
      <c r="B22" s="229">
        <v>3.5700000000000003E-2</v>
      </c>
      <c r="C22" s="158"/>
      <c r="D22" s="158"/>
      <c r="E22" s="158"/>
      <c r="F22" s="158"/>
    </row>
    <row r="23" spans="1:6" x14ac:dyDescent="0.25">
      <c r="A23" s="146" t="s">
        <v>524</v>
      </c>
      <c r="B23" s="229">
        <v>3.9300000000000002E-2</v>
      </c>
      <c r="C23" s="158"/>
      <c r="D23" s="158"/>
      <c r="E23" s="158"/>
      <c r="F23" s="158"/>
    </row>
    <row r="24" spans="1:6" x14ac:dyDescent="0.25">
      <c r="A24" s="146" t="s">
        <v>525</v>
      </c>
      <c r="B24" s="223">
        <v>65</v>
      </c>
      <c r="C24" s="150"/>
      <c r="D24" s="150"/>
      <c r="E24" s="150"/>
      <c r="F24" s="150"/>
    </row>
    <row r="25" spans="1:6" x14ac:dyDescent="0.25">
      <c r="A25" s="146" t="s">
        <v>526</v>
      </c>
      <c r="B25" s="225">
        <v>13.21</v>
      </c>
      <c r="C25" s="150"/>
      <c r="D25" s="150"/>
      <c r="E25" s="150"/>
      <c r="F25" s="150"/>
    </row>
    <row r="26" spans="1:6" x14ac:dyDescent="0.25">
      <c r="A26" s="147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227"/>
      <c r="C27" s="149"/>
      <c r="D27" s="149"/>
      <c r="E27" s="149"/>
      <c r="F27" s="149"/>
    </row>
    <row r="28" spans="1:6" x14ac:dyDescent="0.25">
      <c r="A28" s="146" t="s">
        <v>528</v>
      </c>
      <c r="B28" s="230">
        <v>18975226</v>
      </c>
      <c r="C28" s="91"/>
      <c r="D28" s="91"/>
      <c r="E28" s="91"/>
      <c r="F28" s="91"/>
    </row>
    <row r="29" spans="1:6" x14ac:dyDescent="0.25">
      <c r="A29" s="142"/>
      <c r="B29" s="227"/>
      <c r="C29" s="53"/>
      <c r="D29" s="53"/>
      <c r="E29" s="53"/>
      <c r="F29" s="53"/>
    </row>
    <row r="30" spans="1:6" x14ac:dyDescent="0.25">
      <c r="A30" s="153" t="s">
        <v>529</v>
      </c>
      <c r="B30" s="228"/>
      <c r="C30" s="53"/>
      <c r="D30" s="53"/>
      <c r="E30" s="53"/>
      <c r="F30" s="53"/>
    </row>
    <row r="31" spans="1:6" x14ac:dyDescent="0.25">
      <c r="A31" s="154" t="s">
        <v>514</v>
      </c>
      <c r="B31" s="230">
        <v>115206471</v>
      </c>
      <c r="C31" s="91"/>
      <c r="D31" s="91"/>
      <c r="E31" s="91"/>
      <c r="F31" s="91"/>
    </row>
    <row r="32" spans="1:6" x14ac:dyDescent="0.25">
      <c r="A32" s="154" t="s">
        <v>518</v>
      </c>
      <c r="B32" s="230">
        <v>14783616</v>
      </c>
      <c r="C32" s="91"/>
      <c r="D32" s="91"/>
      <c r="E32" s="91"/>
      <c r="F32" s="91"/>
    </row>
    <row r="33" spans="1:6" x14ac:dyDescent="0.25">
      <c r="A33" s="154" t="s">
        <v>530</v>
      </c>
      <c r="B33" s="230">
        <v>3537355</v>
      </c>
      <c r="C33" s="91"/>
      <c r="D33" s="91"/>
      <c r="E33" s="91"/>
      <c r="F33" s="91"/>
    </row>
    <row r="34" spans="1:6" x14ac:dyDescent="0.25">
      <c r="A34" s="142"/>
      <c r="B34" s="227"/>
      <c r="C34" s="53"/>
      <c r="D34" s="53"/>
      <c r="E34" s="53"/>
      <c r="F34" s="53"/>
    </row>
    <row r="35" spans="1:6" x14ac:dyDescent="0.25">
      <c r="A35" s="153" t="s">
        <v>531</v>
      </c>
      <c r="B35" s="228"/>
      <c r="C35" s="53"/>
      <c r="D35" s="53"/>
      <c r="E35" s="53"/>
      <c r="F35" s="53"/>
    </row>
    <row r="36" spans="1:6" x14ac:dyDescent="0.25">
      <c r="A36" s="154" t="s">
        <v>532</v>
      </c>
      <c r="B36" s="231">
        <v>4440.84</v>
      </c>
      <c r="C36" s="53"/>
      <c r="D36" s="53"/>
      <c r="E36" s="53"/>
      <c r="F36" s="53"/>
    </row>
    <row r="37" spans="1:6" x14ac:dyDescent="0.25">
      <c r="A37" s="154" t="s">
        <v>533</v>
      </c>
      <c r="B37" s="231">
        <v>26006.27</v>
      </c>
      <c r="C37" s="53"/>
      <c r="D37" s="53"/>
      <c r="E37" s="53"/>
      <c r="F37" s="53"/>
    </row>
    <row r="38" spans="1:6" x14ac:dyDescent="0.25">
      <c r="A38" s="154" t="s">
        <v>534</v>
      </c>
      <c r="B38" s="231">
        <v>6309.6</v>
      </c>
      <c r="C38" s="53"/>
      <c r="D38" s="53"/>
      <c r="E38" s="53"/>
      <c r="F38" s="53"/>
    </row>
    <row r="39" spans="1:6" x14ac:dyDescent="0.25">
      <c r="A39" s="142"/>
      <c r="B39" s="228"/>
      <c r="C39" s="53"/>
      <c r="D39" s="53"/>
      <c r="E39" s="53"/>
      <c r="F39" s="53"/>
    </row>
    <row r="40" spans="1:6" x14ac:dyDescent="0.25">
      <c r="A40" s="153" t="s">
        <v>535</v>
      </c>
      <c r="B40" s="232">
        <v>18975226</v>
      </c>
      <c r="C40" s="53"/>
      <c r="D40" s="53"/>
      <c r="E40" s="53"/>
      <c r="F40" s="53"/>
    </row>
    <row r="41" spans="1:6" x14ac:dyDescent="0.25">
      <c r="A41" s="142"/>
      <c r="B41" s="228"/>
      <c r="C41" s="53"/>
      <c r="D41" s="53"/>
      <c r="E41" s="53"/>
      <c r="F41" s="53"/>
    </row>
    <row r="42" spans="1:6" x14ac:dyDescent="0.25">
      <c r="A42" s="153" t="s">
        <v>536</v>
      </c>
      <c r="B42" s="232">
        <v>559094679</v>
      </c>
      <c r="C42" s="53"/>
      <c r="D42" s="53"/>
      <c r="E42" s="53"/>
      <c r="F42" s="53"/>
    </row>
    <row r="43" spans="1:6" x14ac:dyDescent="0.25">
      <c r="A43" s="154" t="s">
        <v>537</v>
      </c>
      <c r="B43" s="230">
        <v>149976897</v>
      </c>
      <c r="C43" s="91"/>
      <c r="D43" s="91"/>
      <c r="E43" s="91"/>
      <c r="F43" s="91"/>
    </row>
    <row r="44" spans="1:6" x14ac:dyDescent="0.25">
      <c r="A44" s="154" t="s">
        <v>538</v>
      </c>
      <c r="B44" s="230">
        <v>235719832</v>
      </c>
      <c r="C44" s="91"/>
      <c r="D44" s="91"/>
      <c r="E44" s="91"/>
      <c r="F44" s="91"/>
    </row>
    <row r="45" spans="1:6" x14ac:dyDescent="0.25">
      <c r="A45" s="154" t="s">
        <v>539</v>
      </c>
      <c r="B45" s="230">
        <v>173397950</v>
      </c>
      <c r="C45" s="91"/>
      <c r="D45" s="91"/>
      <c r="E45" s="91"/>
      <c r="F45" s="91"/>
    </row>
    <row r="46" spans="1:6" x14ac:dyDescent="0.25">
      <c r="A46" s="142"/>
      <c r="B46" s="228"/>
      <c r="C46" s="53"/>
      <c r="D46" s="53"/>
      <c r="E46" s="53"/>
      <c r="F46" s="53"/>
    </row>
    <row r="47" spans="1:6" ht="30" x14ac:dyDescent="0.25">
      <c r="A47" s="153" t="s">
        <v>540</v>
      </c>
      <c r="B47" s="233">
        <v>0.14369999999999999</v>
      </c>
      <c r="C47" s="53"/>
      <c r="D47" s="53"/>
      <c r="E47" s="53"/>
      <c r="F47" s="53"/>
    </row>
    <row r="48" spans="1:6" x14ac:dyDescent="0.25">
      <c r="A48" s="154" t="s">
        <v>538</v>
      </c>
      <c r="B48" s="229">
        <v>9.9099999999999994E-2</v>
      </c>
      <c r="C48" s="91"/>
      <c r="D48" s="91"/>
      <c r="E48" s="91"/>
      <c r="F48" s="91"/>
    </row>
    <row r="49" spans="1:6" x14ac:dyDescent="0.25">
      <c r="A49" s="154" t="s">
        <v>539</v>
      </c>
      <c r="B49" s="229">
        <v>4.4499999999999998E-2</v>
      </c>
      <c r="C49" s="91"/>
      <c r="D49" s="91"/>
      <c r="E49" s="91"/>
      <c r="F49" s="91"/>
    </row>
    <row r="50" spans="1:6" x14ac:dyDescent="0.25">
      <c r="A50" s="142"/>
      <c r="B50" s="227"/>
      <c r="C50" s="53"/>
      <c r="D50" s="53"/>
      <c r="E50" s="53"/>
      <c r="F50" s="53"/>
    </row>
    <row r="51" spans="1:6" x14ac:dyDescent="0.25">
      <c r="A51" s="153" t="s">
        <v>541</v>
      </c>
      <c r="B51" s="228"/>
      <c r="C51" s="53"/>
      <c r="D51" s="53"/>
      <c r="E51" s="53"/>
      <c r="F51" s="53"/>
    </row>
    <row r="52" spans="1:6" x14ac:dyDescent="0.25">
      <c r="A52" s="154" t="s">
        <v>538</v>
      </c>
      <c r="B52" s="230">
        <v>235719832</v>
      </c>
      <c r="C52" s="91"/>
      <c r="D52" s="91"/>
      <c r="E52" s="91"/>
      <c r="F52" s="91"/>
    </row>
    <row r="53" spans="1:6" x14ac:dyDescent="0.25">
      <c r="A53" s="154" t="s">
        <v>539</v>
      </c>
      <c r="B53" s="230">
        <v>173397950</v>
      </c>
      <c r="C53" s="91"/>
      <c r="D53" s="91"/>
      <c r="E53" s="91"/>
      <c r="F53" s="91"/>
    </row>
    <row r="54" spans="1:6" x14ac:dyDescent="0.25">
      <c r="A54" s="154" t="s">
        <v>542</v>
      </c>
      <c r="B54" s="227"/>
      <c r="C54" s="91"/>
      <c r="D54" s="91"/>
      <c r="E54" s="91"/>
      <c r="F54" s="91"/>
    </row>
    <row r="55" spans="1:6" x14ac:dyDescent="0.25">
      <c r="A55" s="142"/>
      <c r="B55" s="227"/>
      <c r="C55" s="53"/>
      <c r="D55" s="53"/>
      <c r="E55" s="53"/>
      <c r="F55" s="53"/>
    </row>
    <row r="56" spans="1:6" x14ac:dyDescent="0.25">
      <c r="A56" s="153" t="s">
        <v>543</v>
      </c>
      <c r="B56" s="228"/>
      <c r="C56" s="53"/>
      <c r="D56" s="53"/>
      <c r="E56" s="53"/>
      <c r="F56" s="53"/>
    </row>
    <row r="57" spans="1:6" x14ac:dyDescent="0.25">
      <c r="A57" s="154" t="s">
        <v>538</v>
      </c>
      <c r="B57" s="234">
        <v>-385696729</v>
      </c>
      <c r="C57" s="91"/>
      <c r="D57" s="91"/>
      <c r="E57" s="91"/>
      <c r="F57" s="91"/>
    </row>
    <row r="58" spans="1:6" x14ac:dyDescent="0.25">
      <c r="A58" s="154" t="s">
        <v>539</v>
      </c>
      <c r="B58" s="234">
        <v>-173397950</v>
      </c>
      <c r="C58" s="91"/>
      <c r="D58" s="91"/>
      <c r="E58" s="91"/>
      <c r="F58" s="91"/>
    </row>
    <row r="59" spans="1:6" x14ac:dyDescent="0.25">
      <c r="A59" s="142"/>
      <c r="B59" s="227"/>
      <c r="C59" s="53"/>
      <c r="D59" s="53"/>
      <c r="E59" s="53"/>
      <c r="F59" s="53"/>
    </row>
    <row r="60" spans="1:6" x14ac:dyDescent="0.25">
      <c r="A60" s="153" t="s">
        <v>544</v>
      </c>
      <c r="B60" s="228"/>
      <c r="C60" s="53"/>
      <c r="D60" s="53"/>
      <c r="E60" s="53"/>
      <c r="F60" s="53"/>
    </row>
    <row r="61" spans="1:6" x14ac:dyDescent="0.25">
      <c r="A61" s="154" t="s">
        <v>545</v>
      </c>
      <c r="B61" s="226" t="s">
        <v>641</v>
      </c>
      <c r="C61" s="141"/>
      <c r="D61" s="141"/>
      <c r="E61" s="141"/>
      <c r="F61" s="141"/>
    </row>
    <row r="62" spans="1:6" x14ac:dyDescent="0.25">
      <c r="A62" s="154" t="s">
        <v>546</v>
      </c>
      <c r="B62" s="235">
        <v>0.09</v>
      </c>
      <c r="C62" s="159"/>
      <c r="D62" s="159"/>
      <c r="E62" s="159"/>
      <c r="F62" s="159"/>
    </row>
    <row r="63" spans="1:6" x14ac:dyDescent="0.25">
      <c r="A63" s="142"/>
      <c r="B63" s="227"/>
      <c r="C63" s="141"/>
      <c r="D63" s="141"/>
      <c r="E63" s="141"/>
      <c r="F63" s="141"/>
    </row>
    <row r="64" spans="1:6" x14ac:dyDescent="0.25">
      <c r="A64" s="153" t="s">
        <v>547</v>
      </c>
      <c r="B64" s="228"/>
      <c r="C64" s="141"/>
      <c r="D64" s="141"/>
      <c r="E64" s="141"/>
      <c r="F64" s="141"/>
    </row>
    <row r="65" spans="1:6" x14ac:dyDescent="0.25">
      <c r="A65" s="154" t="s">
        <v>548</v>
      </c>
      <c r="B65" s="223">
        <v>2022</v>
      </c>
      <c r="C65" s="141"/>
      <c r="D65" s="141"/>
      <c r="E65" s="141"/>
      <c r="F65" s="141"/>
    </row>
    <row r="66" spans="1:6" x14ac:dyDescent="0.25">
      <c r="A66" s="154" t="s">
        <v>549</v>
      </c>
      <c r="B66" s="236" t="s">
        <v>642</v>
      </c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C16:F27 B16:B25 B27:B28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70" t="s">
        <v>439</v>
      </c>
      <c r="B1" s="270"/>
      <c r="C1" s="270"/>
      <c r="D1" s="270"/>
      <c r="E1" s="270"/>
      <c r="F1" s="270"/>
      <c r="G1" s="270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268" t="s">
        <v>442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83.25" customHeight="1" x14ac:dyDescent="0.25">
      <c r="A7" s="269"/>
      <c r="B7" s="70" t="s">
        <v>443</v>
      </c>
      <c r="C7" s="269"/>
      <c r="D7" s="269"/>
      <c r="E7" s="269"/>
      <c r="F7" s="269"/>
      <c r="G7" s="269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71" t="s">
        <v>458</v>
      </c>
      <c r="B1" s="271"/>
      <c r="C1" s="271"/>
      <c r="D1" s="271"/>
      <c r="E1" s="271"/>
      <c r="F1" s="271"/>
      <c r="G1" s="271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272" t="s">
        <v>460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57.75" customHeight="1" x14ac:dyDescent="0.25">
      <c r="A7" s="273"/>
      <c r="B7" s="37" t="s">
        <v>443</v>
      </c>
      <c r="C7" s="269"/>
      <c r="D7" s="269"/>
      <c r="E7" s="269"/>
      <c r="F7" s="269"/>
      <c r="G7" s="269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71" t="s">
        <v>474</v>
      </c>
      <c r="B1" s="271"/>
      <c r="C1" s="271"/>
      <c r="D1" s="271"/>
      <c r="E1" s="271"/>
      <c r="F1" s="271"/>
      <c r="G1" s="271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75" t="s">
        <v>442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f>+F5+1</f>
        <v>2022</v>
      </c>
    </row>
    <row r="6" spans="1:7" ht="32.25" x14ac:dyDescent="0.25">
      <c r="A6" s="252"/>
      <c r="B6" s="277"/>
      <c r="C6" s="277"/>
      <c r="D6" s="277"/>
      <c r="E6" s="277"/>
      <c r="F6" s="277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74" t="s">
        <v>497</v>
      </c>
      <c r="B39" s="274"/>
      <c r="C39" s="274"/>
      <c r="D39" s="274"/>
      <c r="E39" s="274"/>
      <c r="F39" s="274"/>
      <c r="G39" s="274"/>
    </row>
    <row r="40" spans="1:7" x14ac:dyDescent="0.25">
      <c r="A40" s="274" t="s">
        <v>498</v>
      </c>
      <c r="B40" s="274"/>
      <c r="C40" s="274"/>
      <c r="D40" s="274"/>
      <c r="E40" s="274"/>
      <c r="F40" s="274"/>
      <c r="G40" s="2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71" t="s">
        <v>499</v>
      </c>
      <c r="B1" s="271"/>
      <c r="C1" s="271"/>
      <c r="D1" s="271"/>
      <c r="E1" s="271"/>
      <c r="F1" s="271"/>
      <c r="G1" s="271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78" t="s">
        <v>460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v>2022</v>
      </c>
    </row>
    <row r="6" spans="1:7" ht="48.75" customHeight="1" x14ac:dyDescent="0.25">
      <c r="A6" s="279"/>
      <c r="B6" s="277"/>
      <c r="C6" s="277"/>
      <c r="D6" s="277"/>
      <c r="E6" s="277"/>
      <c r="F6" s="277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74" t="s">
        <v>497</v>
      </c>
      <c r="B32" s="274"/>
      <c r="C32" s="274"/>
      <c r="D32" s="274"/>
      <c r="E32" s="274"/>
      <c r="F32" s="274"/>
      <c r="G32" s="274"/>
    </row>
    <row r="33" spans="1:7" x14ac:dyDescent="0.25">
      <c r="A33" s="274" t="s">
        <v>498</v>
      </c>
      <c r="B33" s="274"/>
      <c r="C33" s="274"/>
      <c r="D33" s="274"/>
      <c r="E33" s="274"/>
      <c r="F33" s="274"/>
      <c r="G33" s="2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80" t="s">
        <v>503</v>
      </c>
      <c r="B1" s="280"/>
      <c r="C1" s="280"/>
      <c r="D1" s="280"/>
      <c r="E1" s="280"/>
      <c r="F1" s="280"/>
    </row>
    <row r="2" spans="1:6" ht="20.100000000000001" customHeight="1" x14ac:dyDescent="0.25">
      <c r="A2" s="110" t="str">
        <f>'Formato 1'!A2</f>
        <v>Municipio Dolores Hidalgo CIN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75" zoomScaleNormal="75" workbookViewId="0">
      <selection activeCell="B7" sqref="B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44" t="s">
        <v>122</v>
      </c>
      <c r="B1" s="245"/>
      <c r="C1" s="245"/>
      <c r="D1" s="245"/>
      <c r="E1" s="245"/>
      <c r="F1" s="245"/>
      <c r="G1" s="245"/>
      <c r="H1" s="246"/>
    </row>
    <row r="2" spans="1:8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>G9+G13</f>
        <v>356039.33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>SUM(G10:G12)</f>
        <v>356039.33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298">
        <v>356039.33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241">
        <v>38358744.259999998</v>
      </c>
      <c r="C18" s="108"/>
      <c r="D18" s="108"/>
      <c r="E18" s="108"/>
      <c r="F18" s="297">
        <v>38483185.939999998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38358744.259999998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>F8+F18</f>
        <v>38483185.939999998</v>
      </c>
      <c r="G20" s="4">
        <f t="shared" si="3"/>
        <v>356039.33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247" t="s">
        <v>151</v>
      </c>
      <c r="B33" s="247"/>
      <c r="C33" s="247"/>
      <c r="D33" s="247"/>
      <c r="E33" s="247"/>
      <c r="F33" s="247"/>
      <c r="G33" s="247"/>
      <c r="H33" s="247"/>
    </row>
    <row r="34" spans="1:8" ht="14.45" customHeight="1" x14ac:dyDescent="0.25">
      <c r="A34" s="247"/>
      <c r="B34" s="247"/>
      <c r="C34" s="247"/>
      <c r="D34" s="247"/>
      <c r="E34" s="247"/>
      <c r="F34" s="247"/>
      <c r="G34" s="247"/>
      <c r="H34" s="247"/>
    </row>
    <row r="35" spans="1:8" ht="14.45" customHeight="1" x14ac:dyDescent="0.25">
      <c r="A35" s="247"/>
      <c r="B35" s="247"/>
      <c r="C35" s="247"/>
      <c r="D35" s="247"/>
      <c r="E35" s="247"/>
      <c r="F35" s="247"/>
      <c r="G35" s="247"/>
      <c r="H35" s="247"/>
    </row>
    <row r="36" spans="1:8" ht="14.45" customHeight="1" x14ac:dyDescent="0.25">
      <c r="A36" s="247"/>
      <c r="B36" s="247"/>
      <c r="C36" s="247"/>
      <c r="D36" s="247"/>
      <c r="E36" s="247"/>
      <c r="F36" s="247"/>
      <c r="G36" s="247"/>
      <c r="H36" s="247"/>
    </row>
    <row r="37" spans="1:8" ht="14.45" customHeight="1" x14ac:dyDescent="0.25">
      <c r="A37" s="247"/>
      <c r="B37" s="247"/>
      <c r="C37" s="247"/>
      <c r="D37" s="247"/>
      <c r="E37" s="247"/>
      <c r="F37" s="247"/>
      <c r="G37" s="247"/>
      <c r="H37" s="247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disablePrompts="1"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F8 B41:F44 B11:H17 B10:F10 H10 B19:H19 C18:E18 G18:H18 B21:H31 B20:E20 G20:H20 B9:F9 H9 H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A12" sqref="A1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4" t="s">
        <v>162</v>
      </c>
      <c r="B1" s="245"/>
      <c r="C1" s="245"/>
      <c r="D1" s="245"/>
      <c r="E1" s="245"/>
      <c r="F1" s="245"/>
      <c r="G1" s="245"/>
      <c r="H1" s="245"/>
      <c r="I1" s="245"/>
      <c r="J1" s="245"/>
      <c r="K1" s="246"/>
    </row>
    <row r="2" spans="1:11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644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zoomScale="75" zoomScaleNormal="75" workbookViewId="0">
      <selection activeCell="A14" sqref="A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4" t="s">
        <v>183</v>
      </c>
      <c r="B1" s="245"/>
      <c r="C1" s="245"/>
      <c r="D1" s="246"/>
    </row>
    <row r="2" spans="1:4" x14ac:dyDescent="0.25">
      <c r="A2" s="110" t="str">
        <f>'Formato 1'!A2</f>
        <v>Municipio Dolores Hidalgo CIN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Junio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587864682.19000006</v>
      </c>
      <c r="C8" s="14">
        <f>SUM(C9:C11)</f>
        <v>547743803.82999992</v>
      </c>
      <c r="D8" s="14">
        <f>SUM(D9:D11)</f>
        <v>541052410.11000001</v>
      </c>
    </row>
    <row r="9" spans="1:4" x14ac:dyDescent="0.25">
      <c r="A9" s="58" t="s">
        <v>189</v>
      </c>
      <c r="B9" s="163">
        <v>308785429.44</v>
      </c>
      <c r="C9" s="299">
        <v>395601978.01999998</v>
      </c>
      <c r="D9" s="300">
        <v>388910584.30000001</v>
      </c>
    </row>
    <row r="10" spans="1:4" x14ac:dyDescent="0.25">
      <c r="A10" s="58" t="s">
        <v>190</v>
      </c>
      <c r="B10" s="163">
        <v>292745916.75</v>
      </c>
      <c r="C10" s="299">
        <v>165808489.81</v>
      </c>
      <c r="D10" s="300">
        <v>165808489.81</v>
      </c>
    </row>
    <row r="11" spans="1:4" x14ac:dyDescent="0.25">
      <c r="A11" s="58" t="s">
        <v>191</v>
      </c>
      <c r="B11" s="94">
        <f>B44</f>
        <v>-13666664</v>
      </c>
      <c r="C11" s="94">
        <f>C44</f>
        <v>-13666664</v>
      </c>
      <c r="D11" s="94">
        <f>D44</f>
        <v>-13666664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587864682.19000006</v>
      </c>
      <c r="C13" s="14">
        <f>C14+C15</f>
        <v>480009257.44</v>
      </c>
      <c r="D13" s="14">
        <f>D14+D15</f>
        <v>477975169.44999999</v>
      </c>
    </row>
    <row r="14" spans="1:4" x14ac:dyDescent="0.25">
      <c r="A14" s="58" t="s">
        <v>193</v>
      </c>
      <c r="B14" s="164">
        <v>295118765.44</v>
      </c>
      <c r="C14" s="301">
        <v>116677230.01000001</v>
      </c>
      <c r="D14" s="302">
        <v>116678850.01000001</v>
      </c>
    </row>
    <row r="15" spans="1:4" x14ac:dyDescent="0.25">
      <c r="A15" s="58" t="s">
        <v>194</v>
      </c>
      <c r="B15" s="164">
        <v>292745916.75</v>
      </c>
      <c r="C15" s="301">
        <v>363332027.43000001</v>
      </c>
      <c r="D15" s="302">
        <v>361296319.44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262633740.81</v>
      </c>
      <c r="D17" s="14">
        <f>D18+D19</f>
        <v>260598032.81999999</v>
      </c>
    </row>
    <row r="18" spans="1:4" x14ac:dyDescent="0.25">
      <c r="A18" s="58" t="s">
        <v>196</v>
      </c>
      <c r="B18" s="16">
        <v>0</v>
      </c>
      <c r="C18" s="303">
        <v>170453431.55000001</v>
      </c>
      <c r="D18" s="304">
        <v>168424565.71000001</v>
      </c>
    </row>
    <row r="19" spans="1:4" x14ac:dyDescent="0.25">
      <c r="A19" s="58" t="s">
        <v>197</v>
      </c>
      <c r="B19" s="16">
        <v>0</v>
      </c>
      <c r="C19" s="303">
        <v>92180309.260000005</v>
      </c>
      <c r="D19" s="304">
        <v>92173467.109999999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242">
        <f>B8-B13+B17</f>
        <v>0</v>
      </c>
      <c r="C21" s="242">
        <f>C8-C13+C17</f>
        <v>330368287.19999993</v>
      </c>
      <c r="D21" s="242">
        <f>D8-D13+D17</f>
        <v>323675273.48000002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13666664</v>
      </c>
      <c r="C23" s="14">
        <f>C21-C11</f>
        <v>344034951.19999993</v>
      </c>
      <c r="D23" s="14">
        <f>D21-D11</f>
        <v>337341937.48000002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13666664</v>
      </c>
      <c r="C25" s="14">
        <f>C23-C17</f>
        <v>81401210.389999926</v>
      </c>
      <c r="D25" s="14">
        <f>D23-D17</f>
        <v>76743904.660000026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353617.26</v>
      </c>
      <c r="C29" s="4">
        <f>C30+C31</f>
        <v>356039.33</v>
      </c>
      <c r="D29" s="4">
        <f>D30+D31</f>
        <v>356039.33</v>
      </c>
    </row>
    <row r="30" spans="1:4" x14ac:dyDescent="0.25">
      <c r="A30" s="58" t="s">
        <v>205</v>
      </c>
      <c r="B30" s="165">
        <v>353617.26</v>
      </c>
      <c r="C30" s="305">
        <v>356039.33</v>
      </c>
      <c r="D30" s="306">
        <v>356039.33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14020281.26</v>
      </c>
      <c r="C33" s="4">
        <f>C25+C29</f>
        <v>81757249.719999924</v>
      </c>
      <c r="D33" s="4">
        <f>D25+D29</f>
        <v>77099943.990000024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13666664</v>
      </c>
      <c r="C40" s="4">
        <f>C41+C42</f>
        <v>13666664</v>
      </c>
      <c r="D40" s="4">
        <f>D41+D42</f>
        <v>13666664</v>
      </c>
    </row>
    <row r="41" spans="1:4" x14ac:dyDescent="0.25">
      <c r="A41" s="58" t="s">
        <v>213</v>
      </c>
      <c r="B41" s="166">
        <v>13666664</v>
      </c>
      <c r="C41" s="307">
        <v>13666664</v>
      </c>
      <c r="D41" s="308">
        <v>13666664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-13666664</v>
      </c>
      <c r="C44" s="4">
        <f>C37-C40</f>
        <v>-13666664</v>
      </c>
      <c r="D44" s="4">
        <f>D37-D40</f>
        <v>-13666664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308785429.44</v>
      </c>
      <c r="C48" s="96">
        <f>C9</f>
        <v>395601978.01999998</v>
      </c>
      <c r="D48" s="96">
        <f>D9</f>
        <v>388910584.30000001</v>
      </c>
    </row>
    <row r="49" spans="1:4" x14ac:dyDescent="0.25">
      <c r="A49" s="21" t="s">
        <v>217</v>
      </c>
      <c r="B49" s="4">
        <f>B50-B51</f>
        <v>-13666664</v>
      </c>
      <c r="C49" s="4">
        <f>C50-C51</f>
        <v>-13666664</v>
      </c>
      <c r="D49" s="4">
        <f>D50-D51</f>
        <v>-13666664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167">
        <v>13666664</v>
      </c>
      <c r="C51" s="309">
        <v>13666664</v>
      </c>
      <c r="D51" s="310">
        <v>13666664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295118765.44</v>
      </c>
      <c r="C53" s="47">
        <f>C14</f>
        <v>116677230.01000001</v>
      </c>
      <c r="D53" s="47">
        <f>D14</f>
        <v>116678850.01000001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170453431.55000001</v>
      </c>
      <c r="D55" s="47">
        <f>D18</f>
        <v>168424565.71000001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435711515.56</v>
      </c>
      <c r="D57" s="4">
        <f>D48+D49-D53+D55</f>
        <v>426989636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13666664</v>
      </c>
      <c r="C59" s="4">
        <f>C57-C49</f>
        <v>449378179.56</v>
      </c>
      <c r="D59" s="4">
        <f>D57-D49</f>
        <v>440656300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292745916.75</v>
      </c>
      <c r="C63" s="98">
        <f>C10</f>
        <v>165808489.81</v>
      </c>
      <c r="D63" s="98">
        <f>D10</f>
        <v>165808489.81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292745916.75</v>
      </c>
      <c r="C68" s="94">
        <f>C15</f>
        <v>363332027.43000001</v>
      </c>
      <c r="D68" s="94">
        <f>D15</f>
        <v>361296319.44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92180309.260000005</v>
      </c>
      <c r="D70" s="94">
        <f>D19</f>
        <v>92173467.109999999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-105343228.36</v>
      </c>
      <c r="D72" s="14">
        <f>D63+D64-D68+D70</f>
        <v>-103314362.52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-105343228.36</v>
      </c>
      <c r="D74" s="14">
        <f>D72-D64</f>
        <v>-103314362.52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D13 B29:D29 B37:D40 B48:D50 B63:D74 C8:D8 B16:D17 B20:D25 B18:B19 B31:D33 B42:D44 B52:D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zoomScale="75" zoomScaleNormal="75" workbookViewId="0">
      <selection activeCell="G70" sqref="G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4" t="s">
        <v>224</v>
      </c>
      <c r="B1" s="245"/>
      <c r="C1" s="245"/>
      <c r="D1" s="245"/>
      <c r="E1" s="245"/>
      <c r="F1" s="245"/>
      <c r="G1" s="246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248" t="s">
        <v>226</v>
      </c>
      <c r="B6" s="250" t="s">
        <v>227</v>
      </c>
      <c r="C6" s="250"/>
      <c r="D6" s="250"/>
      <c r="E6" s="250"/>
      <c r="F6" s="250"/>
      <c r="G6" s="250" t="s">
        <v>228</v>
      </c>
    </row>
    <row r="7" spans="1:7" ht="30" x14ac:dyDescent="0.25">
      <c r="A7" s="249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50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168">
        <v>50080201.43</v>
      </c>
      <c r="C9" s="311">
        <v>2533985.0099999998</v>
      </c>
      <c r="D9" s="170">
        <v>52614186.439999998</v>
      </c>
      <c r="E9" s="316">
        <v>46197546.130000003</v>
      </c>
      <c r="F9" s="316">
        <v>46197546.130000003</v>
      </c>
      <c r="G9" s="47">
        <f>F9-B9</f>
        <v>-3882655.299999997</v>
      </c>
    </row>
    <row r="10" spans="1:7" x14ac:dyDescent="0.25">
      <c r="A10" s="58" t="s">
        <v>235</v>
      </c>
      <c r="B10" s="168">
        <v>0</v>
      </c>
      <c r="C10" s="311">
        <v>0</v>
      </c>
      <c r="D10" s="170">
        <v>0</v>
      </c>
      <c r="E10" s="316">
        <v>0</v>
      </c>
      <c r="F10" s="316">
        <v>0</v>
      </c>
      <c r="G10" s="47">
        <f>F10-B10</f>
        <v>0</v>
      </c>
    </row>
    <row r="11" spans="1:7" x14ac:dyDescent="0.25">
      <c r="A11" s="58" t="s">
        <v>236</v>
      </c>
      <c r="B11" s="168">
        <v>0</v>
      </c>
      <c r="C11" s="311">
        <v>728331.38</v>
      </c>
      <c r="D11" s="170">
        <v>728331.38</v>
      </c>
      <c r="E11" s="316">
        <v>1737331.38</v>
      </c>
      <c r="F11" s="316">
        <v>1737331.38</v>
      </c>
      <c r="G11" s="47">
        <f t="shared" ref="G11:G15" si="0">F11-B11</f>
        <v>1737331.38</v>
      </c>
    </row>
    <row r="12" spans="1:7" x14ac:dyDescent="0.25">
      <c r="A12" s="58" t="s">
        <v>237</v>
      </c>
      <c r="B12" s="168">
        <v>36097026.920000002</v>
      </c>
      <c r="C12" s="311">
        <v>479472.63</v>
      </c>
      <c r="D12" s="170">
        <v>36576499.549999997</v>
      </c>
      <c r="E12" s="316">
        <v>14091076.619999999</v>
      </c>
      <c r="F12" s="316">
        <v>12431895.289999999</v>
      </c>
      <c r="G12" s="47">
        <f t="shared" si="0"/>
        <v>-23665131.630000003</v>
      </c>
    </row>
    <row r="13" spans="1:7" x14ac:dyDescent="0.25">
      <c r="A13" s="58" t="s">
        <v>238</v>
      </c>
      <c r="B13" s="168">
        <v>3788666.96</v>
      </c>
      <c r="C13" s="311">
        <v>13868283</v>
      </c>
      <c r="D13" s="170">
        <v>17656949.960000001</v>
      </c>
      <c r="E13" s="316">
        <v>18362396.600000001</v>
      </c>
      <c r="F13" s="316">
        <v>18362396.600000001</v>
      </c>
      <c r="G13" s="47">
        <f t="shared" si="0"/>
        <v>14573729.640000001</v>
      </c>
    </row>
    <row r="14" spans="1:7" x14ac:dyDescent="0.25">
      <c r="A14" s="58" t="s">
        <v>239</v>
      </c>
      <c r="B14" s="168">
        <v>4746870.32</v>
      </c>
      <c r="C14" s="311">
        <v>327109.43</v>
      </c>
      <c r="D14" s="170">
        <v>5073979.75</v>
      </c>
      <c r="E14" s="316">
        <v>2149695.11</v>
      </c>
      <c r="F14" s="316">
        <v>2126279.0099999998</v>
      </c>
      <c r="G14" s="47">
        <f t="shared" si="0"/>
        <v>-2620591.3100000005</v>
      </c>
    </row>
    <row r="15" spans="1:7" x14ac:dyDescent="0.25">
      <c r="A15" s="58" t="s">
        <v>240</v>
      </c>
      <c r="B15" s="168">
        <v>0</v>
      </c>
      <c r="C15" s="168">
        <v>0</v>
      </c>
      <c r="D15" s="170">
        <v>0</v>
      </c>
      <c r="E15" s="169">
        <v>0</v>
      </c>
      <c r="F15" s="169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209691138.18000004</v>
      </c>
      <c r="C16" s="47">
        <f>SUM(C17:C27)</f>
        <v>36334435.719999999</v>
      </c>
      <c r="D16" s="47">
        <f>SUM(D17:D27)</f>
        <v>246025573.90000004</v>
      </c>
      <c r="E16" s="47">
        <f>SUM(E17:E27)</f>
        <v>139021251.29999998</v>
      </c>
      <c r="F16" s="47">
        <f t="shared" si="1"/>
        <v>139021251.29999998</v>
      </c>
      <c r="G16" s="47">
        <f t="shared" si="1"/>
        <v>-70669886.879999995</v>
      </c>
    </row>
    <row r="17" spans="1:7" x14ac:dyDescent="0.25">
      <c r="A17" s="77" t="s">
        <v>242</v>
      </c>
      <c r="B17" s="171">
        <v>139464235.68000001</v>
      </c>
      <c r="C17" s="312">
        <v>28334435.719999999</v>
      </c>
      <c r="D17" s="173">
        <v>167798671.40000001</v>
      </c>
      <c r="E17" s="317">
        <v>90208564.849999994</v>
      </c>
      <c r="F17" s="317">
        <v>90208564.849999994</v>
      </c>
      <c r="G17" s="47">
        <f>F17-B17</f>
        <v>-49255670.830000013</v>
      </c>
    </row>
    <row r="18" spans="1:7" x14ac:dyDescent="0.25">
      <c r="A18" s="77" t="s">
        <v>243</v>
      </c>
      <c r="B18" s="171">
        <v>31622633.210000001</v>
      </c>
      <c r="C18" s="312">
        <v>8000000</v>
      </c>
      <c r="D18" s="173">
        <v>39622633.210000001</v>
      </c>
      <c r="E18" s="317">
        <v>23991481.190000001</v>
      </c>
      <c r="F18" s="317">
        <v>23991481.190000001</v>
      </c>
      <c r="G18" s="47">
        <f t="shared" ref="G18:G27" si="2">F18-B18</f>
        <v>-7631152.0199999996</v>
      </c>
    </row>
    <row r="19" spans="1:7" x14ac:dyDescent="0.25">
      <c r="A19" s="77" t="s">
        <v>244</v>
      </c>
      <c r="B19" s="171">
        <v>11542202.27</v>
      </c>
      <c r="C19" s="171">
        <v>0</v>
      </c>
      <c r="D19" s="173">
        <v>11542202.27</v>
      </c>
      <c r="E19" s="317">
        <v>5444570.2699999996</v>
      </c>
      <c r="F19" s="317">
        <v>5444570.2699999996</v>
      </c>
      <c r="G19" s="47">
        <f t="shared" si="2"/>
        <v>-6097632</v>
      </c>
    </row>
    <row r="20" spans="1:7" x14ac:dyDescent="0.25">
      <c r="A20" s="77" t="s">
        <v>245</v>
      </c>
      <c r="B20" s="172">
        <v>0</v>
      </c>
      <c r="C20" s="172">
        <v>0</v>
      </c>
      <c r="D20" s="173">
        <v>0</v>
      </c>
      <c r="E20" s="318">
        <v>0</v>
      </c>
      <c r="F20" s="318">
        <v>0</v>
      </c>
      <c r="G20" s="47">
        <f t="shared" si="2"/>
        <v>0</v>
      </c>
    </row>
    <row r="21" spans="1:7" x14ac:dyDescent="0.25">
      <c r="A21" s="77" t="s">
        <v>246</v>
      </c>
      <c r="B21" s="172">
        <v>0</v>
      </c>
      <c r="C21" s="172">
        <v>0</v>
      </c>
      <c r="D21" s="173">
        <v>0</v>
      </c>
      <c r="E21" s="318">
        <v>0</v>
      </c>
      <c r="F21" s="318">
        <v>0</v>
      </c>
      <c r="G21" s="47">
        <f t="shared" si="2"/>
        <v>0</v>
      </c>
    </row>
    <row r="22" spans="1:7" x14ac:dyDescent="0.25">
      <c r="A22" s="77" t="s">
        <v>247</v>
      </c>
      <c r="B22" s="171">
        <v>4855344.51</v>
      </c>
      <c r="C22" s="171">
        <v>0</v>
      </c>
      <c r="D22" s="173">
        <v>4855344.51</v>
      </c>
      <c r="E22" s="317">
        <v>2464365.1</v>
      </c>
      <c r="F22" s="317">
        <v>2464365.1</v>
      </c>
      <c r="G22" s="47">
        <f t="shared" si="2"/>
        <v>-2390979.4099999997</v>
      </c>
    </row>
    <row r="23" spans="1:7" x14ac:dyDescent="0.25">
      <c r="A23" s="77" t="s">
        <v>248</v>
      </c>
      <c r="B23" s="172">
        <v>0</v>
      </c>
      <c r="C23" s="172">
        <v>0</v>
      </c>
      <c r="D23" s="173">
        <v>0</v>
      </c>
      <c r="E23" s="318">
        <v>0</v>
      </c>
      <c r="F23" s="318">
        <v>0</v>
      </c>
      <c r="G23" s="47">
        <f t="shared" si="2"/>
        <v>0</v>
      </c>
    </row>
    <row r="24" spans="1:7" x14ac:dyDescent="0.25">
      <c r="A24" s="77" t="s">
        <v>249</v>
      </c>
      <c r="B24" s="172">
        <v>0</v>
      </c>
      <c r="C24" s="172">
        <v>0</v>
      </c>
      <c r="D24" s="173">
        <v>0</v>
      </c>
      <c r="E24" s="318">
        <v>0</v>
      </c>
      <c r="F24" s="318">
        <v>0</v>
      </c>
      <c r="G24" s="47">
        <f t="shared" si="2"/>
        <v>0</v>
      </c>
    </row>
    <row r="25" spans="1:7" x14ac:dyDescent="0.25">
      <c r="A25" s="77" t="s">
        <v>250</v>
      </c>
      <c r="B25" s="171">
        <v>5969574.0800000001</v>
      </c>
      <c r="C25" s="171">
        <v>0</v>
      </c>
      <c r="D25" s="173">
        <v>5969574.0800000001</v>
      </c>
      <c r="E25" s="317">
        <v>2146070.89</v>
      </c>
      <c r="F25" s="317">
        <v>2146070.89</v>
      </c>
      <c r="G25" s="47">
        <f t="shared" si="2"/>
        <v>-3823503.19</v>
      </c>
    </row>
    <row r="26" spans="1:7" x14ac:dyDescent="0.25">
      <c r="A26" s="77" t="s">
        <v>251</v>
      </c>
      <c r="B26" s="171">
        <v>16237148.43</v>
      </c>
      <c r="C26" s="171">
        <v>0</v>
      </c>
      <c r="D26" s="173">
        <v>16237148.43</v>
      </c>
      <c r="E26" s="317">
        <v>14766199</v>
      </c>
      <c r="F26" s="317">
        <v>14766199</v>
      </c>
      <c r="G26" s="47">
        <f t="shared" si="2"/>
        <v>-1470949.4299999997</v>
      </c>
    </row>
    <row r="27" spans="1:7" x14ac:dyDescent="0.25">
      <c r="A27" s="77" t="s">
        <v>252</v>
      </c>
      <c r="B27" s="171">
        <v>0</v>
      </c>
      <c r="C27" s="171">
        <v>0</v>
      </c>
      <c r="D27" s="173">
        <v>0</v>
      </c>
      <c r="E27" s="174">
        <v>0</v>
      </c>
      <c r="F27" s="174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3851525.63</v>
      </c>
      <c r="C28" s="47">
        <f t="shared" si="3"/>
        <v>2190239.1900000004</v>
      </c>
      <c r="D28" s="179">
        <v>6041764.8200000003</v>
      </c>
      <c r="E28" s="47">
        <f>SUM(E29:E33)</f>
        <v>2290717.31</v>
      </c>
      <c r="F28" s="47">
        <f t="shared" si="3"/>
        <v>2290717.31</v>
      </c>
      <c r="G28" s="47">
        <f t="shared" si="3"/>
        <v>-1560808.3199999998</v>
      </c>
    </row>
    <row r="29" spans="1:7" x14ac:dyDescent="0.25">
      <c r="A29" s="77" t="s">
        <v>254</v>
      </c>
      <c r="B29" s="175">
        <v>20000</v>
      </c>
      <c r="C29" s="313">
        <v>3938.57</v>
      </c>
      <c r="D29" s="179">
        <v>23938.57</v>
      </c>
      <c r="E29" s="319">
        <v>3938.57</v>
      </c>
      <c r="F29" s="319">
        <v>3938.57</v>
      </c>
      <c r="G29" s="47">
        <f>F29-B29</f>
        <v>-16061.43</v>
      </c>
    </row>
    <row r="30" spans="1:7" x14ac:dyDescent="0.25">
      <c r="A30" s="77" t="s">
        <v>255</v>
      </c>
      <c r="B30" s="175">
        <v>431525.63</v>
      </c>
      <c r="C30" s="313">
        <v>188148</v>
      </c>
      <c r="D30" s="179">
        <v>619673.63</v>
      </c>
      <c r="E30" s="319">
        <v>225777.6</v>
      </c>
      <c r="F30" s="319">
        <v>225777.6</v>
      </c>
      <c r="G30" s="47">
        <f t="shared" ref="G30:G34" si="4">F30-B30</f>
        <v>-205748.03</v>
      </c>
    </row>
    <row r="31" spans="1:7" x14ac:dyDescent="0.25">
      <c r="A31" s="77" t="s">
        <v>256</v>
      </c>
      <c r="B31" s="175">
        <v>2500000</v>
      </c>
      <c r="C31" s="313">
        <v>1449123.87</v>
      </c>
      <c r="D31" s="179">
        <v>3949123.87</v>
      </c>
      <c r="E31" s="319">
        <v>1449123.87</v>
      </c>
      <c r="F31" s="319">
        <v>1449123.87</v>
      </c>
      <c r="G31" s="47">
        <f t="shared" si="4"/>
        <v>-1050876.1299999999</v>
      </c>
    </row>
    <row r="32" spans="1:7" x14ac:dyDescent="0.25">
      <c r="A32" s="77" t="s">
        <v>257</v>
      </c>
      <c r="B32" s="176">
        <v>0</v>
      </c>
      <c r="C32" s="314">
        <v>0</v>
      </c>
      <c r="D32" s="179">
        <v>0</v>
      </c>
      <c r="E32" s="320">
        <v>0</v>
      </c>
      <c r="F32" s="320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175">
        <v>900000</v>
      </c>
      <c r="C33" s="313">
        <v>549028.75</v>
      </c>
      <c r="D33" s="179">
        <v>1449028.75</v>
      </c>
      <c r="E33" s="319">
        <v>611877.27</v>
      </c>
      <c r="F33" s="319">
        <v>611877.27</v>
      </c>
      <c r="G33" s="47">
        <f t="shared" si="4"/>
        <v>-288122.73</v>
      </c>
    </row>
    <row r="34" spans="1:7" ht="14.45" customHeight="1" x14ac:dyDescent="0.25">
      <c r="A34" s="58" t="s">
        <v>259</v>
      </c>
      <c r="B34" s="177">
        <v>530000</v>
      </c>
      <c r="C34" s="315">
        <v>170751238.15000001</v>
      </c>
      <c r="D34" s="178">
        <v>171281238.15000001</v>
      </c>
      <c r="E34" s="321">
        <v>171751963.56999999</v>
      </c>
      <c r="F34" s="321">
        <v>166743167.28</v>
      </c>
      <c r="G34" s="47">
        <f t="shared" si="4"/>
        <v>166213167.28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308785429.44000006</v>
      </c>
      <c r="C41" s="4">
        <f t="shared" si="7"/>
        <v>227213094.50999999</v>
      </c>
      <c r="D41" s="4">
        <f t="shared" si="7"/>
        <v>535998523.95000005</v>
      </c>
      <c r="E41" s="4">
        <f t="shared" si="7"/>
        <v>395601978.01999998</v>
      </c>
      <c r="F41" s="4">
        <f t="shared" si="7"/>
        <v>388910584.29999995</v>
      </c>
      <c r="G41" s="4">
        <f t="shared" si="7"/>
        <v>80125154.860000014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80125154.860000014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>SUM(B46:B53)</f>
        <v>292745916.75</v>
      </c>
      <c r="C45" s="47">
        <f t="shared" ref="C45:G45" si="8">SUM(C46:C53)</f>
        <v>6585335.2499999981</v>
      </c>
      <c r="D45" s="47">
        <f t="shared" si="8"/>
        <v>299331252</v>
      </c>
      <c r="E45" s="47">
        <f t="shared" si="8"/>
        <v>164737200</v>
      </c>
      <c r="F45" s="47">
        <f t="shared" si="8"/>
        <v>164737200</v>
      </c>
      <c r="G45" s="47">
        <f t="shared" si="8"/>
        <v>-128008716.75</v>
      </c>
    </row>
    <row r="46" spans="1:7" x14ac:dyDescent="0.25">
      <c r="A46" s="80" t="s">
        <v>269</v>
      </c>
      <c r="B46" s="181">
        <v>0</v>
      </c>
      <c r="C46" s="181">
        <v>0</v>
      </c>
      <c r="D46" s="181">
        <v>0</v>
      </c>
      <c r="E46" s="181">
        <v>0</v>
      </c>
      <c r="F46" s="181">
        <v>0</v>
      </c>
      <c r="G46" s="47">
        <f>F46-B46</f>
        <v>0</v>
      </c>
    </row>
    <row r="47" spans="1:7" x14ac:dyDescent="0.25">
      <c r="A47" s="80" t="s">
        <v>270</v>
      </c>
      <c r="B47" s="181">
        <v>0</v>
      </c>
      <c r="C47" s="181">
        <v>0</v>
      </c>
      <c r="D47" s="181">
        <v>0</v>
      </c>
      <c r="E47" s="181">
        <v>0</v>
      </c>
      <c r="F47" s="181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180">
        <v>162127695.40000001</v>
      </c>
      <c r="C48" s="180">
        <v>-11411933.4</v>
      </c>
      <c r="D48" s="181">
        <v>150715762</v>
      </c>
      <c r="E48" s="322">
        <v>90429456</v>
      </c>
      <c r="F48" s="322">
        <v>90429456</v>
      </c>
      <c r="G48" s="47">
        <f t="shared" si="9"/>
        <v>-71698239.400000006</v>
      </c>
    </row>
    <row r="49" spans="1:7" ht="30" x14ac:dyDescent="0.25">
      <c r="A49" s="80" t="s">
        <v>272</v>
      </c>
      <c r="B49" s="180">
        <v>130618221.34999999</v>
      </c>
      <c r="C49" s="180">
        <v>17997268.649999999</v>
      </c>
      <c r="D49" s="181">
        <v>148615490</v>
      </c>
      <c r="E49" s="322">
        <v>74307744</v>
      </c>
      <c r="F49" s="322">
        <v>74307744</v>
      </c>
      <c r="G49" s="47">
        <f t="shared" si="9"/>
        <v>-56310477.349999994</v>
      </c>
    </row>
    <row r="50" spans="1:7" x14ac:dyDescent="0.25">
      <c r="A50" s="80" t="s">
        <v>273</v>
      </c>
      <c r="B50" s="181">
        <v>0</v>
      </c>
      <c r="C50" s="181">
        <v>0</v>
      </c>
      <c r="D50" s="181">
        <v>0</v>
      </c>
      <c r="E50" s="181">
        <v>0</v>
      </c>
      <c r="F50" s="181">
        <v>0</v>
      </c>
      <c r="G50" s="47">
        <f t="shared" si="9"/>
        <v>0</v>
      </c>
    </row>
    <row r="51" spans="1:7" x14ac:dyDescent="0.25">
      <c r="A51" s="80" t="s">
        <v>274</v>
      </c>
      <c r="B51" s="181">
        <v>0</v>
      </c>
      <c r="C51" s="181">
        <v>0</v>
      </c>
      <c r="D51" s="181">
        <v>0</v>
      </c>
      <c r="E51" s="181">
        <v>0</v>
      </c>
      <c r="F51" s="181">
        <v>0</v>
      </c>
      <c r="G51" s="47">
        <f t="shared" si="9"/>
        <v>0</v>
      </c>
    </row>
    <row r="52" spans="1:7" ht="30" x14ac:dyDescent="0.25">
      <c r="A52" s="81" t="s">
        <v>275</v>
      </c>
      <c r="B52" s="181">
        <v>0</v>
      </c>
      <c r="C52" s="181">
        <v>0</v>
      </c>
      <c r="D52" s="181">
        <v>0</v>
      </c>
      <c r="E52" s="181">
        <v>0</v>
      </c>
      <c r="F52" s="181">
        <v>0</v>
      </c>
      <c r="G52" s="47">
        <f t="shared" si="9"/>
        <v>0</v>
      </c>
    </row>
    <row r="53" spans="1:7" x14ac:dyDescent="0.25">
      <c r="A53" s="77" t="s">
        <v>276</v>
      </c>
      <c r="B53" s="181">
        <v>0</v>
      </c>
      <c r="C53" s="181">
        <v>0</v>
      </c>
      <c r="D53" s="181">
        <v>0</v>
      </c>
      <c r="E53" s="181">
        <v>0</v>
      </c>
      <c r="F53" s="181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200000</v>
      </c>
      <c r="D63" s="47">
        <v>200000</v>
      </c>
      <c r="E63" s="47">
        <v>200000</v>
      </c>
      <c r="F63" s="47">
        <v>200000</v>
      </c>
      <c r="G63" s="47">
        <f t="shared" si="13"/>
        <v>200000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292745916.75</v>
      </c>
      <c r="C65" s="4">
        <f t="shared" si="14"/>
        <v>6785335.2499999981</v>
      </c>
      <c r="D65" s="4">
        <f t="shared" si="14"/>
        <v>299531252</v>
      </c>
      <c r="E65" s="4">
        <f t="shared" si="14"/>
        <v>164937200</v>
      </c>
      <c r="F65" s="4">
        <f t="shared" si="14"/>
        <v>164937200</v>
      </c>
      <c r="G65" s="4">
        <f t="shared" si="14"/>
        <v>-127808716.75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601531346.19000006</v>
      </c>
      <c r="C70" s="4">
        <f t="shared" si="16"/>
        <v>233998429.75999999</v>
      </c>
      <c r="D70" s="4">
        <f t="shared" si="16"/>
        <v>835529775.95000005</v>
      </c>
      <c r="E70" s="4">
        <f t="shared" si="16"/>
        <v>560539178.01999998</v>
      </c>
      <c r="F70" s="4">
        <f t="shared" si="16"/>
        <v>553847784.29999995</v>
      </c>
      <c r="G70" s="4">
        <f t="shared" si="16"/>
        <v>-47683561.889999986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 B35:F44 B60:F62 G9:G15 G60:G76 G55:G58 G38:G53 B54:F58 C45:F45 F16 B65:F75 B63 B64:E64" unlockedFormula="1"/>
    <ignoredError sqref="B28:C28 B59:F59 F28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3" t="s">
        <v>295</v>
      </c>
      <c r="B1" s="245"/>
      <c r="C1" s="245"/>
      <c r="D1" s="245"/>
      <c r="E1" s="245"/>
      <c r="F1" s="245"/>
      <c r="G1" s="246"/>
    </row>
    <row r="2" spans="1:7" x14ac:dyDescent="0.25">
      <c r="A2" s="125" t="str">
        <f>'Formato 1'!A2</f>
        <v>Municipio Dolores Hidalgo CIN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51" t="s">
        <v>4</v>
      </c>
      <c r="B7" s="251" t="s">
        <v>298</v>
      </c>
      <c r="C7" s="251"/>
      <c r="D7" s="251"/>
      <c r="E7" s="251"/>
      <c r="F7" s="251"/>
      <c r="G7" s="252" t="s">
        <v>299</v>
      </c>
    </row>
    <row r="8" spans="1:7" ht="30" x14ac:dyDescent="0.25">
      <c r="A8" s="251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51"/>
    </row>
    <row r="9" spans="1:7" x14ac:dyDescent="0.25">
      <c r="A9" s="27" t="s">
        <v>304</v>
      </c>
      <c r="B9" s="83">
        <f>SUM(B10,B18,B28,B38,B48,B58,B62,B71,B75)</f>
        <v>308785429.44</v>
      </c>
      <c r="C9" s="83">
        <f>SUM(C10,C18,C28,C38,C48,C58,C62,C71,C75)</f>
        <v>139611637.01999998</v>
      </c>
      <c r="D9" s="83">
        <f t="shared" ref="C9:G9" si="0">SUM(D10,D18,D28,D38,D48,D58,D62,D71,D75)</f>
        <v>448397066.45999998</v>
      </c>
      <c r="E9" s="83">
        <f t="shared" si="0"/>
        <v>130343894.00999999</v>
      </c>
      <c r="F9" s="83">
        <f t="shared" si="0"/>
        <v>130345514.00999999</v>
      </c>
      <c r="G9" s="83">
        <f t="shared" si="0"/>
        <v>318053172.44999999</v>
      </c>
    </row>
    <row r="10" spans="1:7" x14ac:dyDescent="0.25">
      <c r="A10" s="84" t="s">
        <v>305</v>
      </c>
      <c r="B10" s="83">
        <f>SUM(B11:B17)</f>
        <v>182482174.93000001</v>
      </c>
      <c r="C10" s="83">
        <f>SUM(C11:C17)</f>
        <v>-54643210.5</v>
      </c>
      <c r="D10" s="83">
        <f>SUM(D11:D17)</f>
        <v>127838964.43000001</v>
      </c>
      <c r="E10" s="83">
        <f>SUM(E11:E17)</f>
        <v>8517141.7699999996</v>
      </c>
      <c r="F10" s="83">
        <f t="shared" ref="C10:G10" si="1">SUM(F11:F17)</f>
        <v>8518761.7699999996</v>
      </c>
      <c r="G10" s="83">
        <f t="shared" si="1"/>
        <v>119321822.66</v>
      </c>
    </row>
    <row r="11" spans="1:7" x14ac:dyDescent="0.25">
      <c r="A11" s="85" t="s">
        <v>306</v>
      </c>
      <c r="B11" s="184">
        <v>109385605.63</v>
      </c>
      <c r="C11" s="324">
        <v>-41227644.630000003</v>
      </c>
      <c r="D11" s="325">
        <v>68157961</v>
      </c>
      <c r="E11" s="326">
        <v>0</v>
      </c>
      <c r="F11" s="326">
        <v>0</v>
      </c>
      <c r="G11" s="75">
        <f>D11-E11</f>
        <v>68157961</v>
      </c>
    </row>
    <row r="12" spans="1:7" x14ac:dyDescent="0.25">
      <c r="A12" s="85" t="s">
        <v>307</v>
      </c>
      <c r="B12" s="184">
        <v>178974</v>
      </c>
      <c r="C12" s="324">
        <v>-94866</v>
      </c>
      <c r="D12" s="325">
        <v>84108</v>
      </c>
      <c r="E12" s="326">
        <v>0</v>
      </c>
      <c r="F12" s="326">
        <v>0</v>
      </c>
      <c r="G12" s="75">
        <f t="shared" ref="G12:G17" si="2">D12-E12</f>
        <v>84108</v>
      </c>
    </row>
    <row r="13" spans="1:7" x14ac:dyDescent="0.25">
      <c r="A13" s="85" t="s">
        <v>308</v>
      </c>
      <c r="B13" s="184">
        <v>24209320.690000001</v>
      </c>
      <c r="C13" s="324">
        <v>-2875741.6</v>
      </c>
      <c r="D13" s="325">
        <v>21333579.09</v>
      </c>
      <c r="E13" s="326">
        <v>851767.62</v>
      </c>
      <c r="F13" s="326">
        <v>851767.62</v>
      </c>
      <c r="G13" s="75">
        <f t="shared" si="2"/>
        <v>20481811.469999999</v>
      </c>
    </row>
    <row r="14" spans="1:7" x14ac:dyDescent="0.25">
      <c r="A14" s="85" t="s">
        <v>309</v>
      </c>
      <c r="B14" s="184">
        <v>9865000</v>
      </c>
      <c r="C14" s="324">
        <v>3833845.45</v>
      </c>
      <c r="D14" s="325">
        <v>13698845.449999999</v>
      </c>
      <c r="E14" s="326">
        <v>7586665.5</v>
      </c>
      <c r="F14" s="326">
        <v>7588285.5</v>
      </c>
      <c r="G14" s="75">
        <f t="shared" si="2"/>
        <v>6112179.9499999993</v>
      </c>
    </row>
    <row r="15" spans="1:7" x14ac:dyDescent="0.25">
      <c r="A15" s="85" t="s">
        <v>310</v>
      </c>
      <c r="B15" s="184">
        <v>37593274.609999999</v>
      </c>
      <c r="C15" s="324">
        <v>-14278803.720000001</v>
      </c>
      <c r="D15" s="325">
        <v>23314470.890000001</v>
      </c>
      <c r="E15" s="326">
        <v>78708.649999999994</v>
      </c>
      <c r="F15" s="326">
        <v>78708.649999999994</v>
      </c>
      <c r="G15" s="75">
        <f t="shared" si="2"/>
        <v>23235762.240000002</v>
      </c>
    </row>
    <row r="16" spans="1:7" x14ac:dyDescent="0.25">
      <c r="A16" s="85" t="s">
        <v>311</v>
      </c>
      <c r="B16" s="183">
        <v>0</v>
      </c>
      <c r="C16" s="323">
        <v>0</v>
      </c>
      <c r="D16" s="183">
        <v>0</v>
      </c>
      <c r="E16" s="183">
        <v>0</v>
      </c>
      <c r="F16" s="183">
        <v>0</v>
      </c>
      <c r="G16" s="75">
        <f t="shared" si="2"/>
        <v>0</v>
      </c>
    </row>
    <row r="17" spans="1:7" x14ac:dyDescent="0.25">
      <c r="A17" s="85" t="s">
        <v>312</v>
      </c>
      <c r="B17" s="184">
        <v>1250000</v>
      </c>
      <c r="C17" s="324">
        <v>0</v>
      </c>
      <c r="D17" s="183">
        <v>1250000</v>
      </c>
      <c r="E17" s="184">
        <v>0</v>
      </c>
      <c r="F17" s="184">
        <v>0</v>
      </c>
      <c r="G17" s="75">
        <f t="shared" si="2"/>
        <v>1250000</v>
      </c>
    </row>
    <row r="18" spans="1:7" x14ac:dyDescent="0.25">
      <c r="A18" s="84" t="s">
        <v>313</v>
      </c>
      <c r="B18" s="83">
        <f t="shared" ref="B18:G18" si="3">SUM(B19:B27)</f>
        <v>4727900</v>
      </c>
      <c r="C18" s="83">
        <f t="shared" si="3"/>
        <v>1017611.8400000001</v>
      </c>
      <c r="D18" s="83">
        <f t="shared" si="3"/>
        <v>5745511.8399999999</v>
      </c>
      <c r="E18" s="83">
        <f t="shared" si="3"/>
        <v>3169315.48</v>
      </c>
      <c r="F18" s="83">
        <f t="shared" si="3"/>
        <v>3169315.48</v>
      </c>
      <c r="G18" s="83">
        <f t="shared" si="3"/>
        <v>2576196.36</v>
      </c>
    </row>
    <row r="19" spans="1:7" x14ac:dyDescent="0.25">
      <c r="A19" s="85" t="s">
        <v>314</v>
      </c>
      <c r="B19" s="186">
        <v>2094500</v>
      </c>
      <c r="C19" s="328">
        <v>721426.53</v>
      </c>
      <c r="D19" s="327">
        <v>2815926.5300000003</v>
      </c>
      <c r="E19" s="328">
        <v>1767918.86</v>
      </c>
      <c r="F19" s="328">
        <v>1767918.86</v>
      </c>
      <c r="G19" s="75">
        <f>D19-E19</f>
        <v>1048007.6700000002</v>
      </c>
    </row>
    <row r="20" spans="1:7" x14ac:dyDescent="0.25">
      <c r="A20" s="85" t="s">
        <v>315</v>
      </c>
      <c r="B20" s="186">
        <v>18000</v>
      </c>
      <c r="C20" s="328">
        <v>0</v>
      </c>
      <c r="D20" s="327">
        <v>18000</v>
      </c>
      <c r="E20" s="328">
        <v>17400</v>
      </c>
      <c r="F20" s="328">
        <v>17400</v>
      </c>
      <c r="G20" s="75">
        <f t="shared" ref="G20:G27" si="4">D20-E20</f>
        <v>600</v>
      </c>
    </row>
    <row r="21" spans="1:7" x14ac:dyDescent="0.25">
      <c r="A21" s="85" t="s">
        <v>316</v>
      </c>
      <c r="B21" s="185">
        <v>0</v>
      </c>
      <c r="C21" s="327">
        <v>0</v>
      </c>
      <c r="D21" s="327">
        <v>0</v>
      </c>
      <c r="E21" s="327">
        <v>0</v>
      </c>
      <c r="F21" s="327">
        <v>0</v>
      </c>
      <c r="G21" s="75">
        <f t="shared" si="4"/>
        <v>0</v>
      </c>
    </row>
    <row r="22" spans="1:7" x14ac:dyDescent="0.25">
      <c r="A22" s="85" t="s">
        <v>317</v>
      </c>
      <c r="B22" s="186">
        <v>20000</v>
      </c>
      <c r="C22" s="328">
        <v>0</v>
      </c>
      <c r="D22" s="327">
        <v>20000</v>
      </c>
      <c r="E22" s="328">
        <v>5130</v>
      </c>
      <c r="F22" s="328">
        <v>5130</v>
      </c>
      <c r="G22" s="75">
        <f t="shared" si="4"/>
        <v>14870</v>
      </c>
    </row>
    <row r="23" spans="1:7" x14ac:dyDescent="0.25">
      <c r="A23" s="85" t="s">
        <v>318</v>
      </c>
      <c r="B23" s="185">
        <v>0</v>
      </c>
      <c r="C23" s="327">
        <v>0</v>
      </c>
      <c r="D23" s="327">
        <v>0</v>
      </c>
      <c r="E23" s="327">
        <v>0</v>
      </c>
      <c r="F23" s="327">
        <v>0</v>
      </c>
      <c r="G23" s="75">
        <f t="shared" si="4"/>
        <v>0</v>
      </c>
    </row>
    <row r="24" spans="1:7" x14ac:dyDescent="0.25">
      <c r="A24" s="85" t="s">
        <v>319</v>
      </c>
      <c r="B24" s="186">
        <v>1911500</v>
      </c>
      <c r="C24" s="328">
        <v>209996.3</v>
      </c>
      <c r="D24" s="327">
        <v>2121496.2999999998</v>
      </c>
      <c r="E24" s="328">
        <v>1167926.1599999999</v>
      </c>
      <c r="F24" s="328">
        <v>1167926.1599999999</v>
      </c>
      <c r="G24" s="75">
        <f t="shared" si="4"/>
        <v>953570.1399999999</v>
      </c>
    </row>
    <row r="25" spans="1:7" x14ac:dyDescent="0.25">
      <c r="A25" s="85" t="s">
        <v>320</v>
      </c>
      <c r="B25" s="186">
        <v>265400</v>
      </c>
      <c r="C25" s="328">
        <v>0</v>
      </c>
      <c r="D25" s="327">
        <v>265400</v>
      </c>
      <c r="E25" s="328">
        <v>18091.080000000002</v>
      </c>
      <c r="F25" s="328">
        <v>18091.080000000002</v>
      </c>
      <c r="G25" s="75">
        <f t="shared" si="4"/>
        <v>247308.91999999998</v>
      </c>
    </row>
    <row r="26" spans="1:7" x14ac:dyDescent="0.25">
      <c r="A26" s="85" t="s">
        <v>321</v>
      </c>
      <c r="B26" s="185">
        <v>0</v>
      </c>
      <c r="C26" s="327">
        <v>0</v>
      </c>
      <c r="D26" s="327">
        <v>0</v>
      </c>
      <c r="E26" s="327">
        <v>0</v>
      </c>
      <c r="F26" s="327">
        <v>0</v>
      </c>
      <c r="G26" s="75">
        <f t="shared" si="4"/>
        <v>0</v>
      </c>
    </row>
    <row r="27" spans="1:7" x14ac:dyDescent="0.25">
      <c r="A27" s="85" t="s">
        <v>322</v>
      </c>
      <c r="B27" s="186">
        <v>418500</v>
      </c>
      <c r="C27" s="328">
        <v>86189.01</v>
      </c>
      <c r="D27" s="327">
        <v>504689.01</v>
      </c>
      <c r="E27" s="328">
        <v>192849.38</v>
      </c>
      <c r="F27" s="328">
        <v>192849.38</v>
      </c>
      <c r="G27" s="75">
        <f t="shared" si="4"/>
        <v>311839.63</v>
      </c>
    </row>
    <row r="28" spans="1:7" x14ac:dyDescent="0.25">
      <c r="A28" s="84" t="s">
        <v>323</v>
      </c>
      <c r="B28" s="83">
        <f>SUM(B29:B37)</f>
        <v>54171529.899999999</v>
      </c>
      <c r="C28" s="83">
        <f t="shared" ref="C28:G28" si="5">SUM(C29:C37)</f>
        <v>11159892.73</v>
      </c>
      <c r="D28" s="83">
        <f t="shared" si="5"/>
        <v>65331422.629999995</v>
      </c>
      <c r="E28" s="83">
        <f t="shared" si="5"/>
        <v>32110379.57</v>
      </c>
      <c r="F28" s="83">
        <f t="shared" si="5"/>
        <v>32110379.57</v>
      </c>
      <c r="G28" s="83">
        <f t="shared" si="5"/>
        <v>33221043.059999999</v>
      </c>
    </row>
    <row r="29" spans="1:7" x14ac:dyDescent="0.25">
      <c r="A29" s="85" t="s">
        <v>324</v>
      </c>
      <c r="B29" s="187">
        <v>18948476.640000001</v>
      </c>
      <c r="C29" s="330">
        <v>370000</v>
      </c>
      <c r="D29" s="329">
        <v>19318476.640000001</v>
      </c>
      <c r="E29" s="330">
        <v>8061111.0199999996</v>
      </c>
      <c r="F29" s="330">
        <v>8061111.0199999996</v>
      </c>
      <c r="G29" s="75">
        <f>D29-E29</f>
        <v>11257365.620000001</v>
      </c>
    </row>
    <row r="30" spans="1:7" x14ac:dyDescent="0.25">
      <c r="A30" s="85" t="s">
        <v>325</v>
      </c>
      <c r="B30" s="187">
        <v>2067766.71</v>
      </c>
      <c r="C30" s="330">
        <v>5995.89</v>
      </c>
      <c r="D30" s="329">
        <v>2073762.5999999999</v>
      </c>
      <c r="E30" s="330">
        <v>1478067.91</v>
      </c>
      <c r="F30" s="330">
        <v>1478067.91</v>
      </c>
      <c r="G30" s="75">
        <f t="shared" ref="G30:G37" si="6">D30-E30</f>
        <v>595694.68999999994</v>
      </c>
    </row>
    <row r="31" spans="1:7" x14ac:dyDescent="0.25">
      <c r="A31" s="85" t="s">
        <v>326</v>
      </c>
      <c r="B31" s="187">
        <v>1716000</v>
      </c>
      <c r="C31" s="330">
        <v>922949.22</v>
      </c>
      <c r="D31" s="329">
        <v>2638949.2199999997</v>
      </c>
      <c r="E31" s="330">
        <v>1222799.81</v>
      </c>
      <c r="F31" s="330">
        <v>1222799.81</v>
      </c>
      <c r="G31" s="75">
        <f t="shared" si="6"/>
        <v>1416149.4099999997</v>
      </c>
    </row>
    <row r="32" spans="1:7" x14ac:dyDescent="0.25">
      <c r="A32" s="85" t="s">
        <v>327</v>
      </c>
      <c r="B32" s="187">
        <v>453800</v>
      </c>
      <c r="C32" s="330">
        <v>448787.61</v>
      </c>
      <c r="D32" s="329">
        <v>902587.61</v>
      </c>
      <c r="E32" s="330">
        <v>672427.3</v>
      </c>
      <c r="F32" s="330">
        <v>672427.3</v>
      </c>
      <c r="G32" s="75">
        <f t="shared" si="6"/>
        <v>230160.30999999994</v>
      </c>
    </row>
    <row r="33" spans="1:7" ht="14.45" customHeight="1" x14ac:dyDescent="0.25">
      <c r="A33" s="85" t="s">
        <v>328</v>
      </c>
      <c r="B33" s="187">
        <v>932400</v>
      </c>
      <c r="C33" s="330">
        <v>301311.28000000003</v>
      </c>
      <c r="D33" s="329">
        <v>1233711.28</v>
      </c>
      <c r="E33" s="330">
        <v>975958.94</v>
      </c>
      <c r="F33" s="330">
        <v>975958.94</v>
      </c>
      <c r="G33" s="75">
        <f t="shared" si="6"/>
        <v>257752.34000000008</v>
      </c>
    </row>
    <row r="34" spans="1:7" ht="14.45" customHeight="1" x14ac:dyDescent="0.25">
      <c r="A34" s="85" t="s">
        <v>329</v>
      </c>
      <c r="B34" s="187">
        <v>2000000</v>
      </c>
      <c r="C34" s="330">
        <v>1400337.72</v>
      </c>
      <c r="D34" s="329">
        <v>3400337.7199999997</v>
      </c>
      <c r="E34" s="330">
        <v>2815493.4</v>
      </c>
      <c r="F34" s="330">
        <v>2815493.4</v>
      </c>
      <c r="G34" s="75">
        <f t="shared" si="6"/>
        <v>584844.31999999983</v>
      </c>
    </row>
    <row r="35" spans="1:7" ht="14.45" customHeight="1" x14ac:dyDescent="0.25">
      <c r="A35" s="85" t="s">
        <v>330</v>
      </c>
      <c r="B35" s="187">
        <v>478000</v>
      </c>
      <c r="C35" s="330">
        <v>655596.19999999995</v>
      </c>
      <c r="D35" s="329">
        <v>1133596.2</v>
      </c>
      <c r="E35" s="330">
        <v>733888.54</v>
      </c>
      <c r="F35" s="330">
        <v>733888.54</v>
      </c>
      <c r="G35" s="75">
        <f t="shared" si="6"/>
        <v>399707.65999999992</v>
      </c>
    </row>
    <row r="36" spans="1:7" ht="14.45" customHeight="1" x14ac:dyDescent="0.25">
      <c r="A36" s="85" t="s">
        <v>331</v>
      </c>
      <c r="B36" s="187">
        <v>21573000</v>
      </c>
      <c r="C36" s="330">
        <v>5537276.8099999996</v>
      </c>
      <c r="D36" s="329">
        <v>27110276.809999999</v>
      </c>
      <c r="E36" s="330">
        <v>11305028.01</v>
      </c>
      <c r="F36" s="330">
        <v>11305028.01</v>
      </c>
      <c r="G36" s="75">
        <f t="shared" si="6"/>
        <v>15805248.799999999</v>
      </c>
    </row>
    <row r="37" spans="1:7" ht="14.45" customHeight="1" x14ac:dyDescent="0.25">
      <c r="A37" s="85" t="s">
        <v>332</v>
      </c>
      <c r="B37" s="187">
        <v>6002086.5499999998</v>
      </c>
      <c r="C37" s="330">
        <v>1517638</v>
      </c>
      <c r="D37" s="329">
        <v>7519724.5499999998</v>
      </c>
      <c r="E37" s="330">
        <v>4845604.6399999997</v>
      </c>
      <c r="F37" s="330">
        <v>4845604.6399999997</v>
      </c>
      <c r="G37" s="75">
        <f t="shared" si="6"/>
        <v>2674119.91</v>
      </c>
    </row>
    <row r="38" spans="1:7" x14ac:dyDescent="0.25">
      <c r="A38" s="84" t="s">
        <v>333</v>
      </c>
      <c r="B38" s="83">
        <f t="shared" ref="B38:G38" si="7">SUM(B39:B47)</f>
        <v>47812362.149999999</v>
      </c>
      <c r="C38" s="83">
        <f>SUM(C39:C47)</f>
        <v>-1545663.6900000013</v>
      </c>
      <c r="D38" s="83">
        <f t="shared" si="7"/>
        <v>46266698.459999993</v>
      </c>
      <c r="E38" s="83">
        <f t="shared" si="7"/>
        <v>19738266.309999999</v>
      </c>
      <c r="F38" s="83">
        <f t="shared" si="7"/>
        <v>19738266.309999999</v>
      </c>
      <c r="G38" s="83">
        <f t="shared" si="7"/>
        <v>26528432.149999999</v>
      </c>
    </row>
    <row r="39" spans="1:7" x14ac:dyDescent="0.25">
      <c r="A39" s="85" t="s">
        <v>334</v>
      </c>
      <c r="B39" s="189">
        <v>13333196.07</v>
      </c>
      <c r="C39" s="332">
        <v>500000</v>
      </c>
      <c r="D39" s="331">
        <v>13833196.07</v>
      </c>
      <c r="E39" s="332">
        <v>6666597.79</v>
      </c>
      <c r="F39" s="332">
        <v>6666597.79</v>
      </c>
      <c r="G39" s="75">
        <f>D39-E39</f>
        <v>7166598.2800000003</v>
      </c>
    </row>
    <row r="40" spans="1:7" x14ac:dyDescent="0.25">
      <c r="A40" s="85" t="s">
        <v>335</v>
      </c>
      <c r="B40" s="188">
        <v>0</v>
      </c>
      <c r="C40" s="331">
        <v>0</v>
      </c>
      <c r="D40" s="331">
        <v>0</v>
      </c>
      <c r="E40" s="331">
        <v>0</v>
      </c>
      <c r="F40" s="331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189">
        <v>0</v>
      </c>
      <c r="C41" s="332">
        <v>5219184</v>
      </c>
      <c r="D41" s="331">
        <v>5219184</v>
      </c>
      <c r="E41" s="332">
        <v>2219097.2799999998</v>
      </c>
      <c r="F41" s="332">
        <v>2219097.2799999998</v>
      </c>
      <c r="G41" s="75">
        <f t="shared" si="8"/>
        <v>3000086.72</v>
      </c>
    </row>
    <row r="42" spans="1:7" x14ac:dyDescent="0.25">
      <c r="A42" s="85" t="s">
        <v>337</v>
      </c>
      <c r="B42" s="189">
        <v>8985048</v>
      </c>
      <c r="C42" s="332">
        <v>2923453.45</v>
      </c>
      <c r="D42" s="331">
        <v>11908501.449999999</v>
      </c>
      <c r="E42" s="332">
        <v>8540269.8399999999</v>
      </c>
      <c r="F42" s="332">
        <v>8540269.8399999999</v>
      </c>
      <c r="G42" s="75">
        <f t="shared" si="8"/>
        <v>3368231.6099999994</v>
      </c>
    </row>
    <row r="43" spans="1:7" x14ac:dyDescent="0.25">
      <c r="A43" s="85" t="s">
        <v>338</v>
      </c>
      <c r="B43" s="189">
        <v>25494118.079999998</v>
      </c>
      <c r="C43" s="332">
        <v>-10188301.140000001</v>
      </c>
      <c r="D43" s="331">
        <v>15305816.939999998</v>
      </c>
      <c r="E43" s="332">
        <v>2312301.4</v>
      </c>
      <c r="F43" s="332">
        <v>2312301.4</v>
      </c>
      <c r="G43" s="75">
        <f t="shared" si="8"/>
        <v>12993515.539999997</v>
      </c>
    </row>
    <row r="44" spans="1:7" x14ac:dyDescent="0.25">
      <c r="A44" s="85" t="s">
        <v>339</v>
      </c>
      <c r="B44" s="188">
        <v>0</v>
      </c>
      <c r="C44" s="188">
        <v>0</v>
      </c>
      <c r="D44" s="188">
        <v>0</v>
      </c>
      <c r="E44" s="188">
        <v>0</v>
      </c>
      <c r="F44" s="188">
        <v>0</v>
      </c>
      <c r="G44" s="75">
        <f t="shared" si="8"/>
        <v>0</v>
      </c>
    </row>
    <row r="45" spans="1:7" x14ac:dyDescent="0.25">
      <c r="A45" s="85" t="s">
        <v>340</v>
      </c>
      <c r="B45" s="188">
        <v>0</v>
      </c>
      <c r="C45" s="188">
        <v>0</v>
      </c>
      <c r="D45" s="188">
        <v>0</v>
      </c>
      <c r="E45" s="188">
        <v>0</v>
      </c>
      <c r="F45" s="188">
        <v>0</v>
      </c>
      <c r="G45" s="75">
        <f t="shared" si="8"/>
        <v>0</v>
      </c>
    </row>
    <row r="46" spans="1:7" x14ac:dyDescent="0.25">
      <c r="A46" s="85" t="s">
        <v>341</v>
      </c>
      <c r="B46" s="188">
        <v>0</v>
      </c>
      <c r="C46" s="188">
        <v>0</v>
      </c>
      <c r="D46" s="188">
        <v>0</v>
      </c>
      <c r="E46" s="188">
        <v>0</v>
      </c>
      <c r="F46" s="188">
        <v>0</v>
      </c>
      <c r="G46" s="75">
        <f t="shared" si="8"/>
        <v>0</v>
      </c>
    </row>
    <row r="47" spans="1:7" x14ac:dyDescent="0.25">
      <c r="A47" s="85" t="s">
        <v>342</v>
      </c>
      <c r="B47" s="188">
        <v>0</v>
      </c>
      <c r="C47" s="188">
        <v>0</v>
      </c>
      <c r="D47" s="188">
        <v>0</v>
      </c>
      <c r="E47" s="188">
        <v>0</v>
      </c>
      <c r="F47" s="188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1500000</v>
      </c>
      <c r="C48" s="83">
        <f t="shared" si="9"/>
        <v>-1284340</v>
      </c>
      <c r="D48" s="83">
        <f t="shared" si="9"/>
        <v>215660</v>
      </c>
      <c r="E48" s="83">
        <f t="shared" si="9"/>
        <v>132621.60999999999</v>
      </c>
      <c r="F48" s="83">
        <f t="shared" si="9"/>
        <v>132621.60999999999</v>
      </c>
      <c r="G48" s="83">
        <f t="shared" si="9"/>
        <v>83038.39</v>
      </c>
    </row>
    <row r="49" spans="1:7" x14ac:dyDescent="0.25">
      <c r="A49" s="85" t="s">
        <v>344</v>
      </c>
      <c r="B49" s="191">
        <v>0</v>
      </c>
      <c r="C49" s="334">
        <v>100000</v>
      </c>
      <c r="D49" s="333">
        <v>100000</v>
      </c>
      <c r="E49" s="334">
        <v>17072.599999999999</v>
      </c>
      <c r="F49" s="334">
        <v>17072.599999999999</v>
      </c>
      <c r="G49" s="75">
        <f>D49-E49</f>
        <v>82927.399999999994</v>
      </c>
    </row>
    <row r="50" spans="1:7" x14ac:dyDescent="0.25">
      <c r="A50" s="85" t="s">
        <v>345</v>
      </c>
      <c r="B50" s="190">
        <v>0</v>
      </c>
      <c r="C50" s="334">
        <v>16100</v>
      </c>
      <c r="D50" s="333">
        <v>16100</v>
      </c>
      <c r="E50" s="334">
        <v>16029.01</v>
      </c>
      <c r="F50" s="334">
        <v>16029.01</v>
      </c>
      <c r="G50" s="75">
        <f t="shared" ref="G50:G57" si="10">D50-E50</f>
        <v>70.989999999999782</v>
      </c>
    </row>
    <row r="51" spans="1:7" x14ac:dyDescent="0.25">
      <c r="A51" s="85" t="s">
        <v>346</v>
      </c>
      <c r="B51" s="190">
        <v>0</v>
      </c>
      <c r="C51" s="333">
        <v>0</v>
      </c>
      <c r="D51" s="333">
        <v>0</v>
      </c>
      <c r="E51" s="333">
        <v>0</v>
      </c>
      <c r="F51" s="333">
        <v>0</v>
      </c>
      <c r="G51" s="75">
        <f t="shared" si="10"/>
        <v>0</v>
      </c>
    </row>
    <row r="52" spans="1:7" x14ac:dyDescent="0.25">
      <c r="A52" s="85" t="s">
        <v>347</v>
      </c>
      <c r="B52" s="191">
        <v>1500000</v>
      </c>
      <c r="C52" s="334">
        <v>-1500000</v>
      </c>
      <c r="D52" s="333">
        <v>0</v>
      </c>
      <c r="E52" s="334">
        <v>0</v>
      </c>
      <c r="F52" s="334">
        <v>0</v>
      </c>
      <c r="G52" s="75">
        <f t="shared" si="10"/>
        <v>0</v>
      </c>
    </row>
    <row r="53" spans="1:7" x14ac:dyDescent="0.25">
      <c r="A53" s="85" t="s">
        <v>348</v>
      </c>
      <c r="B53" s="190">
        <v>0</v>
      </c>
      <c r="C53" s="333">
        <v>0</v>
      </c>
      <c r="D53" s="333">
        <v>0</v>
      </c>
      <c r="E53" s="333">
        <v>0</v>
      </c>
      <c r="F53" s="333">
        <v>0</v>
      </c>
      <c r="G53" s="75">
        <f t="shared" si="10"/>
        <v>0</v>
      </c>
    </row>
    <row r="54" spans="1:7" x14ac:dyDescent="0.25">
      <c r="A54" s="85" t="s">
        <v>349</v>
      </c>
      <c r="B54" s="191">
        <v>0</v>
      </c>
      <c r="C54" s="334">
        <v>99560</v>
      </c>
      <c r="D54" s="333">
        <v>99560</v>
      </c>
      <c r="E54" s="334">
        <v>99520</v>
      </c>
      <c r="F54" s="334">
        <v>99520</v>
      </c>
      <c r="G54" s="75">
        <f t="shared" si="10"/>
        <v>40</v>
      </c>
    </row>
    <row r="55" spans="1:7" x14ac:dyDescent="0.25">
      <c r="A55" s="85" t="s">
        <v>350</v>
      </c>
      <c r="B55" s="190">
        <v>0</v>
      </c>
      <c r="C55" s="333">
        <v>0</v>
      </c>
      <c r="D55" s="333">
        <v>0</v>
      </c>
      <c r="E55" s="333">
        <v>0</v>
      </c>
      <c r="F55" s="333">
        <v>0</v>
      </c>
      <c r="G55" s="75">
        <f t="shared" si="10"/>
        <v>0</v>
      </c>
    </row>
    <row r="56" spans="1:7" x14ac:dyDescent="0.25">
      <c r="A56" s="85" t="s">
        <v>351</v>
      </c>
      <c r="B56" s="190">
        <v>0</v>
      </c>
      <c r="C56" s="333">
        <v>0</v>
      </c>
      <c r="D56" s="333">
        <v>0</v>
      </c>
      <c r="E56" s="333">
        <v>0</v>
      </c>
      <c r="F56" s="333">
        <v>0</v>
      </c>
      <c r="G56" s="75">
        <f t="shared" si="10"/>
        <v>0</v>
      </c>
    </row>
    <row r="57" spans="1:7" x14ac:dyDescent="0.25">
      <c r="A57" s="85" t="s">
        <v>352</v>
      </c>
      <c r="B57" s="190">
        <v>0</v>
      </c>
      <c r="C57" s="333">
        <v>0</v>
      </c>
      <c r="D57" s="333">
        <v>0</v>
      </c>
      <c r="E57" s="333">
        <v>0</v>
      </c>
      <c r="F57" s="333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96703524.409999996</v>
      </c>
      <c r="D58" s="83">
        <f t="shared" si="11"/>
        <v>96703524.409999996</v>
      </c>
      <c r="E58" s="83">
        <f t="shared" si="11"/>
        <v>31102465.940000001</v>
      </c>
      <c r="F58" s="83">
        <f t="shared" si="11"/>
        <v>31102465.940000001</v>
      </c>
      <c r="G58" s="83">
        <f t="shared" si="11"/>
        <v>65601058.469999999</v>
      </c>
    </row>
    <row r="59" spans="1:7" x14ac:dyDescent="0.25">
      <c r="A59" s="85" t="s">
        <v>354</v>
      </c>
      <c r="B59" s="192">
        <v>0</v>
      </c>
      <c r="C59" s="336">
        <v>17519155.629999999</v>
      </c>
      <c r="D59" s="335">
        <v>17519155.629999999</v>
      </c>
      <c r="E59" s="336">
        <v>13149034.57</v>
      </c>
      <c r="F59" s="336">
        <v>13149034.57</v>
      </c>
      <c r="G59" s="75">
        <f>D59-E59</f>
        <v>4370121.0599999987</v>
      </c>
    </row>
    <row r="60" spans="1:7" x14ac:dyDescent="0.25">
      <c r="A60" s="85" t="s">
        <v>355</v>
      </c>
      <c r="B60" s="192">
        <v>0</v>
      </c>
      <c r="C60" s="336">
        <v>78383292.420000002</v>
      </c>
      <c r="D60" s="335">
        <v>78383292.420000002</v>
      </c>
      <c r="E60" s="336">
        <v>17467755.010000002</v>
      </c>
      <c r="F60" s="336">
        <v>17467755.010000002</v>
      </c>
      <c r="G60" s="75">
        <f t="shared" ref="G60:G61" si="12">D60-E60</f>
        <v>60915537.409999996</v>
      </c>
    </row>
    <row r="61" spans="1:7" x14ac:dyDescent="0.25">
      <c r="A61" s="85" t="s">
        <v>356</v>
      </c>
      <c r="B61" s="192">
        <v>0</v>
      </c>
      <c r="C61" s="336">
        <v>801076.36</v>
      </c>
      <c r="D61" s="335">
        <v>801076.36</v>
      </c>
      <c r="E61" s="336">
        <v>485676.36</v>
      </c>
      <c r="F61" s="336">
        <v>485676.36</v>
      </c>
      <c r="G61" s="75">
        <f t="shared" si="12"/>
        <v>315400</v>
      </c>
    </row>
    <row r="62" spans="1:7" x14ac:dyDescent="0.25">
      <c r="A62" s="84" t="s">
        <v>357</v>
      </c>
      <c r="B62" s="83">
        <f t="shared" ref="B62:G62" si="13">SUM(B63:B67,B69:B70)</f>
        <v>4071181.2</v>
      </c>
      <c r="C62" s="83">
        <f t="shared" si="13"/>
        <v>66500400.159999996</v>
      </c>
      <c r="D62" s="83">
        <f t="shared" si="13"/>
        <v>70571581.359999999</v>
      </c>
      <c r="E62" s="83">
        <f t="shared" si="13"/>
        <v>0</v>
      </c>
      <c r="F62" s="83">
        <f t="shared" si="13"/>
        <v>0</v>
      </c>
      <c r="G62" s="83">
        <f t="shared" si="13"/>
        <v>70571581.359999999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193">
        <v>4071181.2</v>
      </c>
      <c r="C70" s="338">
        <v>66500400.159999996</v>
      </c>
      <c r="D70" s="337">
        <v>70571581.359999999</v>
      </c>
      <c r="E70" s="75">
        <v>0</v>
      </c>
      <c r="F70" s="75">
        <v>0</v>
      </c>
      <c r="G70" s="75">
        <f t="shared" si="14"/>
        <v>70571581.359999999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21701000</v>
      </c>
      <c r="D71" s="83">
        <f t="shared" si="15"/>
        <v>21701000</v>
      </c>
      <c r="E71" s="83">
        <f t="shared" si="15"/>
        <v>21551000</v>
      </c>
      <c r="F71" s="83">
        <f t="shared" si="15"/>
        <v>21551000</v>
      </c>
      <c r="G71" s="83">
        <f t="shared" si="15"/>
        <v>150000</v>
      </c>
    </row>
    <row r="72" spans="1:7" x14ac:dyDescent="0.25">
      <c r="A72" s="85" t="s">
        <v>367</v>
      </c>
      <c r="B72" s="194">
        <v>0</v>
      </c>
      <c r="C72" s="194">
        <v>0</v>
      </c>
      <c r="D72" s="194">
        <v>0</v>
      </c>
      <c r="E72" s="194">
        <v>0</v>
      </c>
      <c r="F72" s="194">
        <v>0</v>
      </c>
      <c r="G72" s="75">
        <f>D72-E72</f>
        <v>0</v>
      </c>
    </row>
    <row r="73" spans="1:7" x14ac:dyDescent="0.25">
      <c r="A73" s="85" t="s">
        <v>368</v>
      </c>
      <c r="B73" s="194">
        <v>0</v>
      </c>
      <c r="C73" s="194">
        <v>0</v>
      </c>
      <c r="D73" s="194">
        <v>0</v>
      </c>
      <c r="E73" s="194">
        <v>0</v>
      </c>
      <c r="F73" s="194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195">
        <v>0</v>
      </c>
      <c r="C74" s="340">
        <v>21701000</v>
      </c>
      <c r="D74" s="339">
        <v>21701000</v>
      </c>
      <c r="E74" s="340">
        <v>21551000</v>
      </c>
      <c r="F74" s="340">
        <v>21551000</v>
      </c>
      <c r="G74" s="75">
        <f t="shared" si="16"/>
        <v>150000</v>
      </c>
    </row>
    <row r="75" spans="1:7" x14ac:dyDescent="0.25">
      <c r="A75" s="84" t="s">
        <v>370</v>
      </c>
      <c r="B75" s="83">
        <f t="shared" ref="B75:G75" si="17">SUM(B76:B82)</f>
        <v>14020281.26</v>
      </c>
      <c r="C75" s="83">
        <f t="shared" si="17"/>
        <v>2422.0700000000002</v>
      </c>
      <c r="D75" s="83">
        <f t="shared" si="17"/>
        <v>14022703.33</v>
      </c>
      <c r="E75" s="83">
        <f t="shared" si="17"/>
        <v>14022703.33</v>
      </c>
      <c r="F75" s="83">
        <f t="shared" si="17"/>
        <v>14022703.33</v>
      </c>
      <c r="G75" s="83">
        <f t="shared" si="17"/>
        <v>0</v>
      </c>
    </row>
    <row r="76" spans="1:7" x14ac:dyDescent="0.25">
      <c r="A76" s="85" t="s">
        <v>371</v>
      </c>
      <c r="B76" s="197">
        <v>13666664</v>
      </c>
      <c r="C76" s="342">
        <v>0</v>
      </c>
      <c r="D76" s="341">
        <v>13666664</v>
      </c>
      <c r="E76" s="342">
        <v>13666664</v>
      </c>
      <c r="F76" s="342">
        <v>13666664</v>
      </c>
      <c r="G76" s="75">
        <f>D76-E76</f>
        <v>0</v>
      </c>
    </row>
    <row r="77" spans="1:7" x14ac:dyDescent="0.25">
      <c r="A77" s="85" t="s">
        <v>372</v>
      </c>
      <c r="B77" s="197">
        <v>353617.26</v>
      </c>
      <c r="C77" s="342">
        <v>2422.0700000000002</v>
      </c>
      <c r="D77" s="341">
        <v>356039.33</v>
      </c>
      <c r="E77" s="342">
        <v>356039.33</v>
      </c>
      <c r="F77" s="342">
        <v>356039.33</v>
      </c>
      <c r="G77" s="75">
        <f t="shared" ref="G77:G82" si="18">D77-E77</f>
        <v>0</v>
      </c>
    </row>
    <row r="78" spans="1:7" x14ac:dyDescent="0.25">
      <c r="A78" s="85" t="s">
        <v>373</v>
      </c>
      <c r="B78" s="196">
        <v>0</v>
      </c>
      <c r="C78" s="196">
        <v>0</v>
      </c>
      <c r="D78" s="196">
        <v>0</v>
      </c>
      <c r="E78" s="196">
        <v>0</v>
      </c>
      <c r="F78" s="196">
        <v>0</v>
      </c>
      <c r="G78" s="75">
        <f t="shared" si="18"/>
        <v>0</v>
      </c>
    </row>
    <row r="79" spans="1:7" x14ac:dyDescent="0.25">
      <c r="A79" s="85" t="s">
        <v>374</v>
      </c>
      <c r="B79" s="196">
        <v>0</v>
      </c>
      <c r="C79" s="196">
        <v>0</v>
      </c>
      <c r="D79" s="196">
        <v>0</v>
      </c>
      <c r="E79" s="196">
        <v>0</v>
      </c>
      <c r="F79" s="196">
        <v>0</v>
      </c>
      <c r="G79" s="75">
        <f t="shared" si="18"/>
        <v>0</v>
      </c>
    </row>
    <row r="80" spans="1:7" x14ac:dyDescent="0.25">
      <c r="A80" s="85" t="s">
        <v>375</v>
      </c>
      <c r="B80" s="196">
        <v>0</v>
      </c>
      <c r="C80" s="196">
        <v>0</v>
      </c>
      <c r="D80" s="196">
        <v>0</v>
      </c>
      <c r="E80" s="196">
        <v>0</v>
      </c>
      <c r="F80" s="196">
        <v>0</v>
      </c>
      <c r="G80" s="75">
        <f t="shared" si="18"/>
        <v>0</v>
      </c>
    </row>
    <row r="81" spans="1:7" x14ac:dyDescent="0.25">
      <c r="A81" s="85" t="s">
        <v>376</v>
      </c>
      <c r="B81" s="196">
        <v>0</v>
      </c>
      <c r="C81" s="196">
        <v>0</v>
      </c>
      <c r="D81" s="196">
        <v>0</v>
      </c>
      <c r="E81" s="196">
        <v>0</v>
      </c>
      <c r="F81" s="196">
        <v>0</v>
      </c>
      <c r="G81" s="75">
        <f t="shared" si="18"/>
        <v>0</v>
      </c>
    </row>
    <row r="82" spans="1:7" x14ac:dyDescent="0.25">
      <c r="A82" s="85" t="s">
        <v>377</v>
      </c>
      <c r="B82" s="196">
        <v>0</v>
      </c>
      <c r="C82" s="196">
        <v>0</v>
      </c>
      <c r="D82" s="196">
        <v>0</v>
      </c>
      <c r="E82" s="196">
        <v>0</v>
      </c>
      <c r="F82" s="196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292745916.75</v>
      </c>
      <c r="C84" s="83">
        <f t="shared" si="19"/>
        <v>338589212.57999998</v>
      </c>
      <c r="D84" s="83">
        <f t="shared" si="19"/>
        <v>631335129.33000004</v>
      </c>
      <c r="E84" s="83">
        <f t="shared" si="19"/>
        <v>363332027.43000001</v>
      </c>
      <c r="F84" s="83">
        <f t="shared" si="19"/>
        <v>361296319.44</v>
      </c>
      <c r="G84" s="83">
        <f t="shared" si="19"/>
        <v>268003101.90000004</v>
      </c>
    </row>
    <row r="85" spans="1:7" x14ac:dyDescent="0.25">
      <c r="A85" s="84" t="s">
        <v>305</v>
      </c>
      <c r="B85" s="83">
        <f t="shared" ref="B85:G85" si="20">SUM(B86:B92)</f>
        <v>32989636.370000001</v>
      </c>
      <c r="C85" s="83">
        <f t="shared" si="20"/>
        <v>63377836.229999997</v>
      </c>
      <c r="D85" s="83">
        <f t="shared" si="20"/>
        <v>96367472.600000009</v>
      </c>
      <c r="E85" s="83">
        <f t="shared" si="20"/>
        <v>83124565.569999993</v>
      </c>
      <c r="F85" s="83">
        <f t="shared" si="20"/>
        <v>83124565.569999993</v>
      </c>
      <c r="G85" s="83">
        <f t="shared" si="20"/>
        <v>13242907.030000001</v>
      </c>
    </row>
    <row r="86" spans="1:7" x14ac:dyDescent="0.25">
      <c r="A86" s="85" t="s">
        <v>306</v>
      </c>
      <c r="B86" s="199">
        <v>26761636.370000001</v>
      </c>
      <c r="C86" s="344">
        <v>41227644.630000003</v>
      </c>
      <c r="D86" s="343">
        <v>67989281</v>
      </c>
      <c r="E86" s="344">
        <v>63133334</v>
      </c>
      <c r="F86" s="344">
        <v>63133334</v>
      </c>
      <c r="G86" s="75">
        <f>D86-E86</f>
        <v>4855947</v>
      </c>
    </row>
    <row r="87" spans="1:7" x14ac:dyDescent="0.25">
      <c r="A87" s="85" t="s">
        <v>307</v>
      </c>
      <c r="B87" s="199">
        <v>0</v>
      </c>
      <c r="C87" s="344">
        <v>94866</v>
      </c>
      <c r="D87" s="343">
        <v>94866</v>
      </c>
      <c r="E87" s="344">
        <v>88020</v>
      </c>
      <c r="F87" s="344">
        <v>88020</v>
      </c>
      <c r="G87" s="75">
        <f t="shared" ref="G87:G92" si="21">D87-E87</f>
        <v>6846</v>
      </c>
    </row>
    <row r="88" spans="1:7" x14ac:dyDescent="0.25">
      <c r="A88" s="85" t="s">
        <v>308</v>
      </c>
      <c r="B88" s="199">
        <v>0</v>
      </c>
      <c r="C88" s="344">
        <v>4602151.6900000004</v>
      </c>
      <c r="D88" s="343">
        <v>4602151.6900000004</v>
      </c>
      <c r="E88" s="344">
        <v>4257031.4400000004</v>
      </c>
      <c r="F88" s="344">
        <v>4257031.4400000004</v>
      </c>
      <c r="G88" s="75">
        <f t="shared" si="21"/>
        <v>345120.25</v>
      </c>
    </row>
    <row r="89" spans="1:7" x14ac:dyDescent="0.25">
      <c r="A89" s="85" t="s">
        <v>309</v>
      </c>
      <c r="B89" s="199">
        <v>6228000</v>
      </c>
      <c r="C89" s="344">
        <v>1676425.15</v>
      </c>
      <c r="D89" s="343">
        <v>7904425.1500000004</v>
      </c>
      <c r="E89" s="344">
        <v>2207421.38</v>
      </c>
      <c r="F89" s="344">
        <v>2207421.38</v>
      </c>
      <c r="G89" s="75">
        <f t="shared" si="21"/>
        <v>5697003.7700000005</v>
      </c>
    </row>
    <row r="90" spans="1:7" x14ac:dyDescent="0.25">
      <c r="A90" s="85" t="s">
        <v>310</v>
      </c>
      <c r="B90" s="199">
        <v>0</v>
      </c>
      <c r="C90" s="344">
        <v>14278803.720000001</v>
      </c>
      <c r="D90" s="343">
        <v>14278803.720000001</v>
      </c>
      <c r="E90" s="344">
        <v>13438758.75</v>
      </c>
      <c r="F90" s="344">
        <v>13438758.75</v>
      </c>
      <c r="G90" s="75">
        <f t="shared" si="21"/>
        <v>840044.97000000067</v>
      </c>
    </row>
    <row r="91" spans="1:7" x14ac:dyDescent="0.25">
      <c r="A91" s="85" t="s">
        <v>311</v>
      </c>
      <c r="B91" s="198">
        <v>0</v>
      </c>
      <c r="C91" s="344">
        <v>1497945.04</v>
      </c>
      <c r="D91" s="343">
        <v>1497945.04</v>
      </c>
      <c r="E91" s="344">
        <v>0</v>
      </c>
      <c r="F91" s="344">
        <v>0</v>
      </c>
      <c r="G91" s="75">
        <f t="shared" si="21"/>
        <v>1497945.04</v>
      </c>
    </row>
    <row r="92" spans="1:7" x14ac:dyDescent="0.25">
      <c r="A92" s="85" t="s">
        <v>312</v>
      </c>
      <c r="B92" s="198">
        <v>0</v>
      </c>
      <c r="C92" s="343">
        <v>0</v>
      </c>
      <c r="D92" s="343">
        <v>0</v>
      </c>
      <c r="E92" s="343">
        <v>0</v>
      </c>
      <c r="F92" s="343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39033000</v>
      </c>
      <c r="C93" s="83">
        <f t="shared" si="22"/>
        <v>2788408.38</v>
      </c>
      <c r="D93" s="83">
        <f t="shared" si="22"/>
        <v>41821408.379999995</v>
      </c>
      <c r="E93" s="83">
        <f t="shared" si="22"/>
        <v>18137750.080000002</v>
      </c>
      <c r="F93" s="83">
        <f t="shared" si="22"/>
        <v>18137750.080000002</v>
      </c>
      <c r="G93" s="83">
        <f t="shared" si="22"/>
        <v>23683658.300000004</v>
      </c>
    </row>
    <row r="94" spans="1:7" x14ac:dyDescent="0.25">
      <c r="A94" s="85" t="s">
        <v>314</v>
      </c>
      <c r="B94" s="201">
        <v>130000</v>
      </c>
      <c r="C94" s="346">
        <v>129570.76</v>
      </c>
      <c r="D94" s="345">
        <v>259570.76</v>
      </c>
      <c r="E94" s="346">
        <v>182225</v>
      </c>
      <c r="F94" s="346">
        <v>182225</v>
      </c>
      <c r="G94" s="75">
        <f>D94-E94</f>
        <v>77345.760000000009</v>
      </c>
    </row>
    <row r="95" spans="1:7" x14ac:dyDescent="0.25">
      <c r="A95" s="85" t="s">
        <v>315</v>
      </c>
      <c r="B95" s="200">
        <v>0</v>
      </c>
      <c r="C95" s="345">
        <v>0</v>
      </c>
      <c r="D95" s="345">
        <v>0</v>
      </c>
      <c r="E95" s="345">
        <v>0</v>
      </c>
      <c r="F95" s="34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200">
        <v>0</v>
      </c>
      <c r="C96" s="345">
        <v>0</v>
      </c>
      <c r="D96" s="345">
        <v>0</v>
      </c>
      <c r="E96" s="345">
        <v>0</v>
      </c>
      <c r="F96" s="345">
        <v>0</v>
      </c>
      <c r="G96" s="75">
        <f t="shared" si="23"/>
        <v>0</v>
      </c>
    </row>
    <row r="97" spans="1:7" x14ac:dyDescent="0.25">
      <c r="A97" s="85" t="s">
        <v>317</v>
      </c>
      <c r="B97" s="201">
        <v>2681000</v>
      </c>
      <c r="C97" s="346">
        <v>0</v>
      </c>
      <c r="D97" s="345">
        <v>2681000</v>
      </c>
      <c r="E97" s="346">
        <v>845379.88</v>
      </c>
      <c r="F97" s="346">
        <v>845379.88</v>
      </c>
      <c r="G97" s="75">
        <f t="shared" si="23"/>
        <v>1835620.12</v>
      </c>
    </row>
    <row r="98" spans="1:7" x14ac:dyDescent="0.25">
      <c r="A98" s="87" t="s">
        <v>318</v>
      </c>
      <c r="B98" s="201">
        <v>348000</v>
      </c>
      <c r="C98" s="346">
        <v>0</v>
      </c>
      <c r="D98" s="345">
        <v>348000</v>
      </c>
      <c r="E98" s="346">
        <v>88502.5</v>
      </c>
      <c r="F98" s="346">
        <v>88502.5</v>
      </c>
      <c r="G98" s="75">
        <f t="shared" si="23"/>
        <v>259497.5</v>
      </c>
    </row>
    <row r="99" spans="1:7" x14ac:dyDescent="0.25">
      <c r="A99" s="85" t="s">
        <v>319</v>
      </c>
      <c r="B99" s="201">
        <v>24470000</v>
      </c>
      <c r="C99" s="346">
        <v>950000</v>
      </c>
      <c r="D99" s="345">
        <v>25420000</v>
      </c>
      <c r="E99" s="346">
        <v>11630813.529999999</v>
      </c>
      <c r="F99" s="346">
        <v>11630813.529999999</v>
      </c>
      <c r="G99" s="75">
        <f t="shared" si="23"/>
        <v>13789186.470000001</v>
      </c>
    </row>
    <row r="100" spans="1:7" x14ac:dyDescent="0.25">
      <c r="A100" s="85" t="s">
        <v>320</v>
      </c>
      <c r="B100" s="201">
        <v>2174000</v>
      </c>
      <c r="C100" s="346">
        <v>1003503</v>
      </c>
      <c r="D100" s="345">
        <v>3177503</v>
      </c>
      <c r="E100" s="346">
        <v>1346190.89</v>
      </c>
      <c r="F100" s="346">
        <v>1346190.89</v>
      </c>
      <c r="G100" s="75">
        <f t="shared" si="23"/>
        <v>1831312.11</v>
      </c>
    </row>
    <row r="101" spans="1:7" x14ac:dyDescent="0.25">
      <c r="A101" s="85" t="s">
        <v>321</v>
      </c>
      <c r="B101" s="201">
        <v>635000</v>
      </c>
      <c r="C101" s="346">
        <v>120144.1</v>
      </c>
      <c r="D101" s="345">
        <v>755144.1</v>
      </c>
      <c r="E101" s="346">
        <v>188779.93</v>
      </c>
      <c r="F101" s="346">
        <v>188779.93</v>
      </c>
      <c r="G101" s="75">
        <f t="shared" si="23"/>
        <v>566364.16999999993</v>
      </c>
    </row>
    <row r="102" spans="1:7" x14ac:dyDescent="0.25">
      <c r="A102" s="85" t="s">
        <v>322</v>
      </c>
      <c r="B102" s="201">
        <v>8595000</v>
      </c>
      <c r="C102" s="346">
        <v>585190.52</v>
      </c>
      <c r="D102" s="345">
        <v>9180190.5199999996</v>
      </c>
      <c r="E102" s="346">
        <v>3855858.35</v>
      </c>
      <c r="F102" s="346">
        <v>3855858.35</v>
      </c>
      <c r="G102" s="75">
        <f t="shared" si="23"/>
        <v>5324332.17</v>
      </c>
    </row>
    <row r="103" spans="1:7" x14ac:dyDescent="0.25">
      <c r="A103" s="84" t="s">
        <v>323</v>
      </c>
      <c r="B103" s="83">
        <f t="shared" ref="B103:G103" si="24">SUM(B104:B112)</f>
        <v>34668098.359999999</v>
      </c>
      <c r="C103" s="83">
        <f t="shared" si="24"/>
        <v>94306469.700000003</v>
      </c>
      <c r="D103" s="243">
        <f t="shared" si="24"/>
        <v>128974568.06</v>
      </c>
      <c r="E103" s="83">
        <f t="shared" si="24"/>
        <v>78574392.950000003</v>
      </c>
      <c r="F103" s="83">
        <f t="shared" si="24"/>
        <v>78574392.950000003</v>
      </c>
      <c r="G103" s="83">
        <f t="shared" si="24"/>
        <v>50400175.110000007</v>
      </c>
    </row>
    <row r="104" spans="1:7" x14ac:dyDescent="0.25">
      <c r="A104" s="85" t="s">
        <v>324</v>
      </c>
      <c r="B104" s="203">
        <v>23085598.359999999</v>
      </c>
      <c r="C104" s="348">
        <v>0</v>
      </c>
      <c r="D104" s="347">
        <v>23085598.359999999</v>
      </c>
      <c r="E104" s="348">
        <v>13646467.119999999</v>
      </c>
      <c r="F104" s="348">
        <v>13646467.119999999</v>
      </c>
      <c r="G104" s="75">
        <f>D104-E104</f>
        <v>9439131.2400000002</v>
      </c>
    </row>
    <row r="105" spans="1:7" x14ac:dyDescent="0.25">
      <c r="A105" s="85" t="s">
        <v>325</v>
      </c>
      <c r="B105" s="203">
        <v>350000</v>
      </c>
      <c r="C105" s="348">
        <v>0</v>
      </c>
      <c r="D105" s="347">
        <v>350000</v>
      </c>
      <c r="E105" s="348">
        <v>237568</v>
      </c>
      <c r="F105" s="348">
        <v>237568</v>
      </c>
      <c r="G105" s="75">
        <f t="shared" ref="G105:G112" si="25">D105-E105</f>
        <v>112432</v>
      </c>
    </row>
    <row r="106" spans="1:7" x14ac:dyDescent="0.25">
      <c r="A106" s="85" t="s">
        <v>326</v>
      </c>
      <c r="B106" s="203">
        <v>550000</v>
      </c>
      <c r="C106" s="348">
        <v>362470.58</v>
      </c>
      <c r="D106" s="347">
        <v>912470.58000000007</v>
      </c>
      <c r="E106" s="348">
        <v>354566.62</v>
      </c>
      <c r="F106" s="348">
        <v>354566.62</v>
      </c>
      <c r="G106" s="75">
        <f t="shared" si="25"/>
        <v>557903.96000000008</v>
      </c>
    </row>
    <row r="107" spans="1:7" x14ac:dyDescent="0.25">
      <c r="A107" s="85" t="s">
        <v>327</v>
      </c>
      <c r="B107" s="203">
        <v>2153500</v>
      </c>
      <c r="C107" s="348">
        <v>242645.55</v>
      </c>
      <c r="D107" s="347">
        <v>2396145.5499999998</v>
      </c>
      <c r="E107" s="348">
        <v>1574417.33</v>
      </c>
      <c r="F107" s="348">
        <v>1574417.33</v>
      </c>
      <c r="G107" s="75">
        <f t="shared" si="25"/>
        <v>821728.21999999974</v>
      </c>
    </row>
    <row r="108" spans="1:7" x14ac:dyDescent="0.25">
      <c r="A108" s="85" t="s">
        <v>328</v>
      </c>
      <c r="B108" s="203">
        <v>8037000</v>
      </c>
      <c r="C108" s="348">
        <v>1366486.14</v>
      </c>
      <c r="D108" s="347">
        <v>9403486.1400000006</v>
      </c>
      <c r="E108" s="348">
        <v>4330993.3600000003</v>
      </c>
      <c r="F108" s="348">
        <v>4330993.3600000003</v>
      </c>
      <c r="G108" s="75">
        <f t="shared" si="25"/>
        <v>5072492.78</v>
      </c>
    </row>
    <row r="109" spans="1:7" x14ac:dyDescent="0.25">
      <c r="A109" s="85" t="s">
        <v>329</v>
      </c>
      <c r="B109" s="202">
        <v>0</v>
      </c>
      <c r="C109" s="347">
        <v>0</v>
      </c>
      <c r="D109" s="347">
        <v>0</v>
      </c>
      <c r="E109" s="347">
        <v>0</v>
      </c>
      <c r="F109" s="347">
        <v>0</v>
      </c>
      <c r="G109" s="75">
        <f t="shared" si="25"/>
        <v>0</v>
      </c>
    </row>
    <row r="110" spans="1:7" x14ac:dyDescent="0.25">
      <c r="A110" s="85" t="s">
        <v>330</v>
      </c>
      <c r="B110" s="203">
        <v>7000</v>
      </c>
      <c r="C110" s="348">
        <v>0</v>
      </c>
      <c r="D110" s="347">
        <v>7000</v>
      </c>
      <c r="E110" s="348">
        <v>0</v>
      </c>
      <c r="F110" s="348">
        <v>0</v>
      </c>
      <c r="G110" s="75">
        <f t="shared" si="25"/>
        <v>7000</v>
      </c>
    </row>
    <row r="111" spans="1:7" x14ac:dyDescent="0.25">
      <c r="A111" s="85" t="s">
        <v>331</v>
      </c>
      <c r="B111" s="203">
        <v>166000</v>
      </c>
      <c r="C111" s="348">
        <v>27121783.870000001</v>
      </c>
      <c r="D111" s="347">
        <v>27287783.870000001</v>
      </c>
      <c r="E111" s="348">
        <v>405085.64</v>
      </c>
      <c r="F111" s="348">
        <v>405085.64</v>
      </c>
      <c r="G111" s="75">
        <f t="shared" si="25"/>
        <v>26882698.23</v>
      </c>
    </row>
    <row r="112" spans="1:7" x14ac:dyDescent="0.25">
      <c r="A112" s="85" t="s">
        <v>332</v>
      </c>
      <c r="B112" s="203">
        <v>319000</v>
      </c>
      <c r="C112" s="348">
        <v>65213083.560000002</v>
      </c>
      <c r="D112" s="347">
        <v>65532083.560000002</v>
      </c>
      <c r="E112" s="348">
        <v>58025294.880000003</v>
      </c>
      <c r="F112" s="348">
        <v>58025294.880000003</v>
      </c>
      <c r="G112" s="75">
        <f t="shared" si="25"/>
        <v>7506788.6799999997</v>
      </c>
    </row>
    <row r="113" spans="1:7" x14ac:dyDescent="0.25">
      <c r="A113" s="84" t="s">
        <v>333</v>
      </c>
      <c r="B113" s="83">
        <f t="shared" ref="B113:G113" si="26">SUM(B114:B122)</f>
        <v>16967978.620000001</v>
      </c>
      <c r="C113" s="83">
        <f t="shared" si="26"/>
        <v>14634053.140000001</v>
      </c>
      <c r="D113" s="83">
        <f t="shared" si="26"/>
        <v>31602031.760000002</v>
      </c>
      <c r="E113" s="83">
        <f t="shared" si="26"/>
        <v>19045999.370000001</v>
      </c>
      <c r="F113" s="83">
        <f t="shared" si="26"/>
        <v>19071525.66</v>
      </c>
      <c r="G113" s="83">
        <f t="shared" si="26"/>
        <v>12556032.390000001</v>
      </c>
    </row>
    <row r="114" spans="1:7" x14ac:dyDescent="0.25">
      <c r="A114" s="85" t="s">
        <v>334</v>
      </c>
      <c r="B114" s="205">
        <v>16967978.620000001</v>
      </c>
      <c r="C114" s="350">
        <v>0</v>
      </c>
      <c r="D114" s="349">
        <v>16967978.620000001</v>
      </c>
      <c r="E114" s="350">
        <v>7069991</v>
      </c>
      <c r="F114" s="350">
        <v>7069991</v>
      </c>
      <c r="G114" s="75">
        <f>D114-E114</f>
        <v>9897987.620000001</v>
      </c>
    </row>
    <row r="115" spans="1:7" x14ac:dyDescent="0.25">
      <c r="A115" s="85" t="s">
        <v>335</v>
      </c>
      <c r="B115" s="204">
        <v>0</v>
      </c>
      <c r="C115" s="349">
        <v>0</v>
      </c>
      <c r="D115" s="349">
        <v>0</v>
      </c>
      <c r="E115" s="349">
        <v>0</v>
      </c>
      <c r="F115" s="349">
        <v>0</v>
      </c>
      <c r="G115" s="75">
        <f t="shared" ref="G115:G122" si="27">D115-E115</f>
        <v>0</v>
      </c>
    </row>
    <row r="116" spans="1:7" x14ac:dyDescent="0.25">
      <c r="A116" s="85" t="s">
        <v>336</v>
      </c>
      <c r="B116" s="205">
        <v>0</v>
      </c>
      <c r="C116" s="350">
        <v>4265000</v>
      </c>
      <c r="D116" s="349">
        <v>4265000</v>
      </c>
      <c r="E116" s="350">
        <v>2398021.2999999998</v>
      </c>
      <c r="F116" s="350">
        <v>2398021.2999999998</v>
      </c>
      <c r="G116" s="75">
        <f t="shared" si="27"/>
        <v>1866978.7000000002</v>
      </c>
    </row>
    <row r="117" spans="1:7" x14ac:dyDescent="0.25">
      <c r="A117" s="85" t="s">
        <v>337</v>
      </c>
      <c r="B117" s="204">
        <v>0</v>
      </c>
      <c r="C117" s="350">
        <v>180752</v>
      </c>
      <c r="D117" s="349">
        <v>180752</v>
      </c>
      <c r="E117" s="350">
        <v>180752</v>
      </c>
      <c r="F117" s="350">
        <v>180752</v>
      </c>
      <c r="G117" s="75">
        <f t="shared" si="27"/>
        <v>0</v>
      </c>
    </row>
    <row r="118" spans="1:7" x14ac:dyDescent="0.25">
      <c r="A118" s="85" t="s">
        <v>338</v>
      </c>
      <c r="B118" s="205">
        <v>0</v>
      </c>
      <c r="C118" s="350">
        <v>10188301.140000001</v>
      </c>
      <c r="D118" s="349">
        <v>10188301.140000001</v>
      </c>
      <c r="E118" s="350">
        <v>9397235.0700000003</v>
      </c>
      <c r="F118" s="350">
        <v>9422761.3599999994</v>
      </c>
      <c r="G118" s="75">
        <f t="shared" si="27"/>
        <v>791066.0700000003</v>
      </c>
    </row>
    <row r="119" spans="1:7" x14ac:dyDescent="0.25">
      <c r="A119" s="85" t="s">
        <v>339</v>
      </c>
      <c r="B119" s="204">
        <v>0</v>
      </c>
      <c r="C119" s="349">
        <v>0</v>
      </c>
      <c r="D119" s="349">
        <v>0</v>
      </c>
      <c r="E119" s="349">
        <v>0</v>
      </c>
      <c r="F119" s="349">
        <v>0</v>
      </c>
      <c r="G119" s="75">
        <f t="shared" si="27"/>
        <v>0</v>
      </c>
    </row>
    <row r="120" spans="1:7" x14ac:dyDescent="0.25">
      <c r="A120" s="85" t="s">
        <v>340</v>
      </c>
      <c r="B120" s="204">
        <v>0</v>
      </c>
      <c r="C120" s="349">
        <v>0</v>
      </c>
      <c r="D120" s="349">
        <v>0</v>
      </c>
      <c r="E120" s="349">
        <v>0</v>
      </c>
      <c r="F120" s="349">
        <v>0</v>
      </c>
      <c r="G120" s="75">
        <f t="shared" si="27"/>
        <v>0</v>
      </c>
    </row>
    <row r="121" spans="1:7" x14ac:dyDescent="0.25">
      <c r="A121" s="85" t="s">
        <v>341</v>
      </c>
      <c r="B121" s="204">
        <v>0</v>
      </c>
      <c r="C121" s="349">
        <v>0</v>
      </c>
      <c r="D121" s="349">
        <v>0</v>
      </c>
      <c r="E121" s="349">
        <v>0</v>
      </c>
      <c r="F121" s="349">
        <v>0</v>
      </c>
      <c r="G121" s="75">
        <f t="shared" si="27"/>
        <v>0</v>
      </c>
    </row>
    <row r="122" spans="1:7" x14ac:dyDescent="0.25">
      <c r="A122" s="85" t="s">
        <v>342</v>
      </c>
      <c r="B122" s="204">
        <v>0</v>
      </c>
      <c r="C122" s="349">
        <v>0</v>
      </c>
      <c r="D122" s="349">
        <v>0</v>
      </c>
      <c r="E122" s="349">
        <v>0</v>
      </c>
      <c r="F122" s="349">
        <v>0</v>
      </c>
      <c r="G122" s="75">
        <f t="shared" si="27"/>
        <v>0</v>
      </c>
    </row>
    <row r="123" spans="1:7" x14ac:dyDescent="0.25">
      <c r="A123" s="84" t="s">
        <v>343</v>
      </c>
      <c r="B123" s="83">
        <f t="shared" ref="B123:G123" si="28">SUM(B124:B132)</f>
        <v>8000</v>
      </c>
      <c r="C123" s="83">
        <f t="shared" si="28"/>
        <v>9893849.0800000001</v>
      </c>
      <c r="D123" s="83">
        <f t="shared" si="28"/>
        <v>9901849.0800000001</v>
      </c>
      <c r="E123" s="83">
        <f t="shared" si="28"/>
        <v>8311848.4700000007</v>
      </c>
      <c r="F123" s="83">
        <f t="shared" si="28"/>
        <v>8311848.4700000007</v>
      </c>
      <c r="G123" s="83">
        <f t="shared" si="28"/>
        <v>1590000.61</v>
      </c>
    </row>
    <row r="124" spans="1:7" x14ac:dyDescent="0.25">
      <c r="A124" s="85" t="s">
        <v>344</v>
      </c>
      <c r="B124" s="207">
        <v>0</v>
      </c>
      <c r="C124" s="352">
        <v>822285.08</v>
      </c>
      <c r="D124" s="351">
        <v>822285.08</v>
      </c>
      <c r="E124" s="352">
        <v>822285.08</v>
      </c>
      <c r="F124" s="352">
        <v>822285.08</v>
      </c>
      <c r="G124" s="75">
        <f>D124-E124</f>
        <v>0</v>
      </c>
    </row>
    <row r="125" spans="1:7" x14ac:dyDescent="0.25">
      <c r="A125" s="85" t="s">
        <v>345</v>
      </c>
      <c r="B125" s="206">
        <v>0</v>
      </c>
      <c r="C125" s="352">
        <v>15164</v>
      </c>
      <c r="D125" s="351">
        <v>15164</v>
      </c>
      <c r="E125" s="352">
        <v>15163.4</v>
      </c>
      <c r="F125" s="352">
        <v>15163.4</v>
      </c>
      <c r="G125" s="75">
        <f t="shared" ref="G125:G132" si="29">D125-E125</f>
        <v>0.6000000000003638</v>
      </c>
    </row>
    <row r="126" spans="1:7" x14ac:dyDescent="0.25">
      <c r="A126" s="85" t="s">
        <v>346</v>
      </c>
      <c r="B126" s="206">
        <v>0</v>
      </c>
      <c r="C126" s="351">
        <v>0</v>
      </c>
      <c r="D126" s="351">
        <v>0</v>
      </c>
      <c r="E126" s="351">
        <v>0</v>
      </c>
      <c r="F126" s="351">
        <v>0</v>
      </c>
      <c r="G126" s="75">
        <f t="shared" si="29"/>
        <v>0</v>
      </c>
    </row>
    <row r="127" spans="1:7" x14ac:dyDescent="0.25">
      <c r="A127" s="85" t="s">
        <v>347</v>
      </c>
      <c r="B127" s="207">
        <v>0</v>
      </c>
      <c r="C127" s="352">
        <v>9038500</v>
      </c>
      <c r="D127" s="351">
        <v>9038500</v>
      </c>
      <c r="E127" s="352">
        <v>7456500</v>
      </c>
      <c r="F127" s="352">
        <v>7456500</v>
      </c>
      <c r="G127" s="75">
        <f t="shared" si="29"/>
        <v>1582000</v>
      </c>
    </row>
    <row r="128" spans="1:7" x14ac:dyDescent="0.25">
      <c r="A128" s="85" t="s">
        <v>348</v>
      </c>
      <c r="B128" s="206">
        <v>0</v>
      </c>
      <c r="C128" s="351">
        <v>0</v>
      </c>
      <c r="D128" s="351">
        <v>0</v>
      </c>
      <c r="E128" s="351">
        <v>0</v>
      </c>
      <c r="F128" s="351">
        <v>0</v>
      </c>
      <c r="G128" s="75">
        <f t="shared" si="29"/>
        <v>0</v>
      </c>
    </row>
    <row r="129" spans="1:7" x14ac:dyDescent="0.25">
      <c r="A129" s="85" t="s">
        <v>349</v>
      </c>
      <c r="B129" s="207">
        <v>8000</v>
      </c>
      <c r="C129" s="352">
        <v>17900</v>
      </c>
      <c r="D129" s="351">
        <v>25900</v>
      </c>
      <c r="E129" s="352">
        <v>17899.990000000002</v>
      </c>
      <c r="F129" s="352">
        <v>17899.990000000002</v>
      </c>
      <c r="G129" s="75">
        <f t="shared" si="29"/>
        <v>8000.0099999999984</v>
      </c>
    </row>
    <row r="130" spans="1:7" x14ac:dyDescent="0.25">
      <c r="A130" s="85" t="s">
        <v>350</v>
      </c>
      <c r="B130" s="206">
        <v>0</v>
      </c>
      <c r="C130" s="351">
        <v>0</v>
      </c>
      <c r="D130" s="351">
        <v>0</v>
      </c>
      <c r="E130" s="351">
        <v>0</v>
      </c>
      <c r="F130" s="351">
        <v>0</v>
      </c>
      <c r="G130" s="75">
        <f t="shared" si="29"/>
        <v>0</v>
      </c>
    </row>
    <row r="131" spans="1:7" x14ac:dyDescent="0.25">
      <c r="A131" s="85" t="s">
        <v>351</v>
      </c>
      <c r="B131" s="206">
        <v>0</v>
      </c>
      <c r="C131" s="351">
        <v>0</v>
      </c>
      <c r="D131" s="351">
        <v>0</v>
      </c>
      <c r="E131" s="351">
        <v>0</v>
      </c>
      <c r="F131" s="351">
        <v>0</v>
      </c>
      <c r="G131" s="75">
        <f t="shared" si="29"/>
        <v>0</v>
      </c>
    </row>
    <row r="132" spans="1:7" x14ac:dyDescent="0.25">
      <c r="A132" s="85" t="s">
        <v>352</v>
      </c>
      <c r="B132" s="206">
        <v>0</v>
      </c>
      <c r="C132" s="351">
        <v>0</v>
      </c>
      <c r="D132" s="351">
        <v>0</v>
      </c>
      <c r="E132" s="351">
        <v>0</v>
      </c>
      <c r="F132" s="351">
        <v>0</v>
      </c>
      <c r="G132" s="75">
        <f t="shared" si="29"/>
        <v>0</v>
      </c>
    </row>
    <row r="133" spans="1:7" x14ac:dyDescent="0.25">
      <c r="A133" s="84" t="s">
        <v>353</v>
      </c>
      <c r="B133" s="83">
        <f t="shared" ref="B133:G133" si="30">SUM(B134:B136)</f>
        <v>162127695.40000001</v>
      </c>
      <c r="C133" s="83">
        <f t="shared" si="30"/>
        <v>116824903.47</v>
      </c>
      <c r="D133" s="83">
        <f t="shared" si="30"/>
        <v>278952598.87</v>
      </c>
      <c r="E133" s="83">
        <f t="shared" si="30"/>
        <v>152943225.78</v>
      </c>
      <c r="F133" s="83">
        <f t="shared" si="30"/>
        <v>150881991.50000003</v>
      </c>
      <c r="G133" s="83">
        <f t="shared" si="30"/>
        <v>126009373.09000002</v>
      </c>
    </row>
    <row r="134" spans="1:7" x14ac:dyDescent="0.25">
      <c r="A134" s="85" t="s">
        <v>354</v>
      </c>
      <c r="B134" s="208">
        <v>119507535.81</v>
      </c>
      <c r="C134" s="354">
        <v>121532615.65000001</v>
      </c>
      <c r="D134" s="353">
        <v>241040151.46000001</v>
      </c>
      <c r="E134" s="354">
        <v>136624532.88999999</v>
      </c>
      <c r="F134" s="354">
        <v>134563298.61000001</v>
      </c>
      <c r="G134" s="75">
        <f>D134-E134</f>
        <v>104415618.57000002</v>
      </c>
    </row>
    <row r="135" spans="1:7" x14ac:dyDescent="0.25">
      <c r="A135" s="85" t="s">
        <v>355</v>
      </c>
      <c r="B135" s="208">
        <v>37756328.729999997</v>
      </c>
      <c r="C135" s="354">
        <v>-4438448.8099999996</v>
      </c>
      <c r="D135" s="353">
        <v>33317879.919999998</v>
      </c>
      <c r="E135" s="354">
        <v>14125346.65</v>
      </c>
      <c r="F135" s="354">
        <v>14125346.65</v>
      </c>
      <c r="G135" s="75">
        <f t="shared" ref="G135:G136" si="31">D135-E135</f>
        <v>19192533.269999996</v>
      </c>
    </row>
    <row r="136" spans="1:7" x14ac:dyDescent="0.25">
      <c r="A136" s="85" t="s">
        <v>356</v>
      </c>
      <c r="B136" s="208">
        <v>4863830.8600000003</v>
      </c>
      <c r="C136" s="354">
        <v>-269263.37</v>
      </c>
      <c r="D136" s="353">
        <v>4594567.49</v>
      </c>
      <c r="E136" s="354">
        <v>2193346.2400000002</v>
      </c>
      <c r="F136" s="354">
        <v>2193346.2400000002</v>
      </c>
      <c r="G136" s="75">
        <f t="shared" si="31"/>
        <v>2401221.25</v>
      </c>
    </row>
    <row r="137" spans="1:7" x14ac:dyDescent="0.25">
      <c r="A137" s="84" t="s">
        <v>357</v>
      </c>
      <c r="B137" s="83">
        <f t="shared" ref="B137:G137" si="32">SUM(B138:B142,B144:B145)</f>
        <v>6951508</v>
      </c>
      <c r="C137" s="83">
        <f t="shared" si="32"/>
        <v>33337447.370000001</v>
      </c>
      <c r="D137" s="83">
        <f t="shared" si="32"/>
        <v>40288955.370000005</v>
      </c>
      <c r="E137" s="83">
        <f t="shared" si="32"/>
        <v>0</v>
      </c>
      <c r="F137" s="83">
        <f t="shared" si="32"/>
        <v>0</v>
      </c>
      <c r="G137" s="83">
        <f t="shared" si="32"/>
        <v>40288955.370000005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365</v>
      </c>
      <c r="B145" s="209">
        <v>6951508</v>
      </c>
      <c r="C145" s="356">
        <v>33337447.370000001</v>
      </c>
      <c r="D145" s="355">
        <v>40288955.370000005</v>
      </c>
      <c r="E145" s="75">
        <v>0</v>
      </c>
      <c r="F145" s="75">
        <v>0</v>
      </c>
      <c r="G145" s="75">
        <f t="shared" si="33"/>
        <v>40288955.370000005</v>
      </c>
    </row>
    <row r="146" spans="1:7" x14ac:dyDescent="0.25">
      <c r="A146" s="84" t="s">
        <v>366</v>
      </c>
      <c r="B146" s="83">
        <f t="shared" ref="B146:G146" si="34">SUM(B147:B149)</f>
        <v>0</v>
      </c>
      <c r="C146" s="83">
        <f t="shared" si="34"/>
        <v>3426245.21</v>
      </c>
      <c r="D146" s="83">
        <f t="shared" si="34"/>
        <v>3426245.21</v>
      </c>
      <c r="E146" s="83">
        <f t="shared" si="34"/>
        <v>3194245.21</v>
      </c>
      <c r="F146" s="83">
        <f t="shared" si="34"/>
        <v>3194245.21</v>
      </c>
      <c r="G146" s="83">
        <f t="shared" si="34"/>
        <v>232000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369</v>
      </c>
      <c r="B149" s="211">
        <v>0</v>
      </c>
      <c r="C149" s="358">
        <v>3426245.21</v>
      </c>
      <c r="D149" s="357">
        <v>3426245.21</v>
      </c>
      <c r="E149" s="358">
        <v>3194245.21</v>
      </c>
      <c r="F149" s="358">
        <v>3194245.21</v>
      </c>
      <c r="G149" s="75">
        <f t="shared" si="35"/>
        <v>232000</v>
      </c>
    </row>
    <row r="150" spans="1:7" x14ac:dyDescent="0.25">
      <c r="A150" s="84" t="s">
        <v>370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8">B9+B84</f>
        <v>601531346.19000006</v>
      </c>
      <c r="C159" s="90">
        <f t="shared" si="38"/>
        <v>478200849.59999996</v>
      </c>
      <c r="D159" s="90">
        <f t="shared" si="38"/>
        <v>1079732195.79</v>
      </c>
      <c r="E159" s="90">
        <f t="shared" si="38"/>
        <v>493675921.44</v>
      </c>
      <c r="F159" s="90">
        <f t="shared" si="38"/>
        <v>491641833.44999999</v>
      </c>
      <c r="G159" s="90">
        <f t="shared" si="38"/>
        <v>586056274.35000002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D9:G9 G19:G27 B18:F18 G29:G37 C28:F28 G39:G47 B38 G49:G57 B48:F48 G59:G61 B58:F58 B63:G69 B62:F62 B71:F71 B103:C103 B93:C93 E93:F93 G11:G17 F10:G10 E70:G70 B75:F75 B83:F85 B113:F113 E103:F103 B123:F123 B133:F133 B137:F144 B146:F148 E145:F145 B150:F159 D38:F38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102"/>
  <sheetViews>
    <sheetView showGridLines="0" zoomScale="75" zoomScaleNormal="75" workbookViewId="0">
      <selection activeCell="A106" sqref="A10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3" t="s">
        <v>380</v>
      </c>
      <c r="B1" s="254"/>
      <c r="C1" s="254"/>
      <c r="D1" s="254"/>
      <c r="E1" s="254"/>
      <c r="F1" s="254"/>
      <c r="G1" s="255"/>
    </row>
    <row r="2" spans="1:7" ht="15" customHeight="1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248" t="s">
        <v>4</v>
      </c>
      <c r="B7" s="250" t="s">
        <v>298</v>
      </c>
      <c r="C7" s="250"/>
      <c r="D7" s="250"/>
      <c r="E7" s="250"/>
      <c r="F7" s="250"/>
      <c r="G7" s="252" t="s">
        <v>299</v>
      </c>
    </row>
    <row r="8" spans="1:7" ht="30" x14ac:dyDescent="0.25">
      <c r="A8" s="249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51"/>
    </row>
    <row r="9" spans="1:7" ht="15.75" customHeight="1" x14ac:dyDescent="0.25">
      <c r="A9" s="26" t="s">
        <v>382</v>
      </c>
      <c r="B9" s="30">
        <f>SUM(B10:B54)</f>
        <v>308785429.43999988</v>
      </c>
      <c r="C9" s="30">
        <f>SUM(C10:C54)</f>
        <v>139611637.02000004</v>
      </c>
      <c r="D9" s="30">
        <f>SUM(D10:D54)</f>
        <v>448397066.45999992</v>
      </c>
      <c r="E9" s="30">
        <f>SUM(E10:E54)</f>
        <v>130343894.01000001</v>
      </c>
      <c r="F9" s="30">
        <f>SUM(F10:F54)</f>
        <v>130345514.01000001</v>
      </c>
      <c r="G9" s="30">
        <f>SUM(G10:G54)</f>
        <v>318053172.44999999</v>
      </c>
    </row>
    <row r="10" spans="1:7" x14ac:dyDescent="0.25">
      <c r="A10" s="212" t="s">
        <v>593</v>
      </c>
      <c r="B10" s="182">
        <v>12736696.970000001</v>
      </c>
      <c r="C10" s="360">
        <v>-5467224.5899999999</v>
      </c>
      <c r="D10" s="361">
        <v>7269472.3800000008</v>
      </c>
      <c r="E10" s="360">
        <v>766356.86</v>
      </c>
      <c r="F10" s="360">
        <v>766356.86</v>
      </c>
      <c r="G10" s="361">
        <v>6503115.5200000005</v>
      </c>
    </row>
    <row r="11" spans="1:7" s="210" customFormat="1" x14ac:dyDescent="0.25">
      <c r="A11" s="212" t="s">
        <v>594</v>
      </c>
      <c r="B11" s="182">
        <v>4928326.74</v>
      </c>
      <c r="C11" s="360">
        <v>-702743.59</v>
      </c>
      <c r="D11" s="361">
        <v>4225583.1500000004</v>
      </c>
      <c r="E11" s="360">
        <v>1465825.65</v>
      </c>
      <c r="F11" s="360">
        <v>1465825.65</v>
      </c>
      <c r="G11" s="361">
        <v>2759757.5000000005</v>
      </c>
    </row>
    <row r="12" spans="1:7" s="210" customFormat="1" x14ac:dyDescent="0.25">
      <c r="A12" s="212" t="s">
        <v>595</v>
      </c>
      <c r="B12" s="182">
        <v>1515081.67</v>
      </c>
      <c r="C12" s="360">
        <v>-414562.56</v>
      </c>
      <c r="D12" s="361">
        <v>1100519.1099999999</v>
      </c>
      <c r="E12" s="360">
        <v>250395.51</v>
      </c>
      <c r="F12" s="360">
        <v>250395.51</v>
      </c>
      <c r="G12" s="361">
        <v>850123.59999999986</v>
      </c>
    </row>
    <row r="13" spans="1:7" s="210" customFormat="1" x14ac:dyDescent="0.25">
      <c r="A13" s="212" t="s">
        <v>596</v>
      </c>
      <c r="B13" s="182">
        <v>13828318.699999999</v>
      </c>
      <c r="C13" s="360">
        <v>-726768.54</v>
      </c>
      <c r="D13" s="361">
        <v>13101550.16</v>
      </c>
      <c r="E13" s="360">
        <v>1409918.56</v>
      </c>
      <c r="F13" s="360">
        <v>1409918.56</v>
      </c>
      <c r="G13" s="361">
        <v>11691631.6</v>
      </c>
    </row>
    <row r="14" spans="1:7" s="210" customFormat="1" x14ac:dyDescent="0.25">
      <c r="A14" s="212" t="s">
        <v>597</v>
      </c>
      <c r="B14" s="182">
        <v>1746333.58</v>
      </c>
      <c r="C14" s="360">
        <v>-598797.80000000005</v>
      </c>
      <c r="D14" s="361">
        <v>1147535.78</v>
      </c>
      <c r="E14" s="360">
        <v>149830.44</v>
      </c>
      <c r="F14" s="360">
        <v>149830.44</v>
      </c>
      <c r="G14" s="361">
        <v>997705.34000000008</v>
      </c>
    </row>
    <row r="15" spans="1:7" s="210" customFormat="1" x14ac:dyDescent="0.25">
      <c r="A15" s="212" t="s">
        <v>598</v>
      </c>
      <c r="B15" s="182">
        <v>5128303.84</v>
      </c>
      <c r="C15" s="360">
        <v>806067.8</v>
      </c>
      <c r="D15" s="361">
        <v>5934371.6399999997</v>
      </c>
      <c r="E15" s="360">
        <v>3411588.81</v>
      </c>
      <c r="F15" s="360">
        <v>3411588.81</v>
      </c>
      <c r="G15" s="361">
        <v>2522782.8299999996</v>
      </c>
    </row>
    <row r="16" spans="1:7" s="210" customFormat="1" x14ac:dyDescent="0.25">
      <c r="A16" s="212" t="s">
        <v>599</v>
      </c>
      <c r="B16" s="182">
        <v>2214477.4700000002</v>
      </c>
      <c r="C16" s="360">
        <v>-769046.38</v>
      </c>
      <c r="D16" s="361">
        <v>1445431.0900000003</v>
      </c>
      <c r="E16" s="360">
        <v>285267.63</v>
      </c>
      <c r="F16" s="360">
        <v>285267.63</v>
      </c>
      <c r="G16" s="361">
        <v>1160163.4600000004</v>
      </c>
    </row>
    <row r="17" spans="1:7" s="210" customFormat="1" x14ac:dyDescent="0.25">
      <c r="A17" s="212" t="s">
        <v>600</v>
      </c>
      <c r="B17" s="182">
        <v>6197830.1100000003</v>
      </c>
      <c r="C17" s="360">
        <v>-1454235.35</v>
      </c>
      <c r="D17" s="361">
        <v>4743594.76</v>
      </c>
      <c r="E17" s="360">
        <v>887138.88</v>
      </c>
      <c r="F17" s="360">
        <v>887138.88</v>
      </c>
      <c r="G17" s="361">
        <v>3856455.88</v>
      </c>
    </row>
    <row r="18" spans="1:7" s="210" customFormat="1" x14ac:dyDescent="0.25">
      <c r="A18" s="212" t="s">
        <v>601</v>
      </c>
      <c r="B18" s="182">
        <v>2156738.9</v>
      </c>
      <c r="C18" s="360">
        <v>-802142.05</v>
      </c>
      <c r="D18" s="361">
        <v>1354596.8499999999</v>
      </c>
      <c r="E18" s="360">
        <v>106414.45</v>
      </c>
      <c r="F18" s="360">
        <v>106414.45</v>
      </c>
      <c r="G18" s="361">
        <v>1248182.3999999999</v>
      </c>
    </row>
    <row r="19" spans="1:7" s="210" customFormat="1" x14ac:dyDescent="0.25">
      <c r="A19" s="212" t="s">
        <v>602</v>
      </c>
      <c r="B19" s="182">
        <v>1471668.87</v>
      </c>
      <c r="C19" s="360">
        <v>-624591.34</v>
      </c>
      <c r="D19" s="361">
        <v>847077.53000000014</v>
      </c>
      <c r="E19" s="360">
        <v>45562.86</v>
      </c>
      <c r="F19" s="360">
        <v>45562.86</v>
      </c>
      <c r="G19" s="361">
        <v>801514.67000000016</v>
      </c>
    </row>
    <row r="20" spans="1:7" s="210" customFormat="1" x14ac:dyDescent="0.25">
      <c r="A20" s="212" t="s">
        <v>603</v>
      </c>
      <c r="B20" s="182">
        <v>4098475.36</v>
      </c>
      <c r="C20" s="360">
        <v>-1669325.33</v>
      </c>
      <c r="D20" s="361">
        <v>2429150.0299999998</v>
      </c>
      <c r="E20" s="360">
        <v>292481.51</v>
      </c>
      <c r="F20" s="360">
        <v>292481.51</v>
      </c>
      <c r="G20" s="361">
        <v>2136668.5199999996</v>
      </c>
    </row>
    <row r="21" spans="1:7" s="210" customFormat="1" x14ac:dyDescent="0.25">
      <c r="A21" s="212" t="s">
        <v>604</v>
      </c>
      <c r="B21" s="182">
        <v>570319.64</v>
      </c>
      <c r="C21" s="360">
        <v>-172686.66</v>
      </c>
      <c r="D21" s="361">
        <v>397632.98</v>
      </c>
      <c r="E21" s="360">
        <v>68283.13</v>
      </c>
      <c r="F21" s="360">
        <v>68283.13</v>
      </c>
      <c r="G21" s="361">
        <v>329349.84999999998</v>
      </c>
    </row>
    <row r="22" spans="1:7" s="210" customFormat="1" x14ac:dyDescent="0.25">
      <c r="A22" s="212" t="s">
        <v>605</v>
      </c>
      <c r="B22" s="182">
        <v>3440662.46</v>
      </c>
      <c r="C22" s="360">
        <v>1869669.06</v>
      </c>
      <c r="D22" s="361">
        <v>5310331.5199999996</v>
      </c>
      <c r="E22" s="360">
        <v>491460.6</v>
      </c>
      <c r="F22" s="360">
        <v>491460.6</v>
      </c>
      <c r="G22" s="361">
        <v>4818870.92</v>
      </c>
    </row>
    <row r="23" spans="1:7" s="210" customFormat="1" x14ac:dyDescent="0.25">
      <c r="A23" s="212" t="s">
        <v>606</v>
      </c>
      <c r="B23" s="182">
        <v>3169363.23</v>
      </c>
      <c r="C23" s="360">
        <v>-75788.89</v>
      </c>
      <c r="D23" s="361">
        <v>3093574.34</v>
      </c>
      <c r="E23" s="360">
        <v>1180290.07</v>
      </c>
      <c r="F23" s="360">
        <v>1180290.07</v>
      </c>
      <c r="G23" s="361">
        <v>1913284.2699999998</v>
      </c>
    </row>
    <row r="24" spans="1:7" s="210" customFormat="1" x14ac:dyDescent="0.25">
      <c r="A24" s="212" t="s">
        <v>607</v>
      </c>
      <c r="B24" s="182">
        <v>16504557.93</v>
      </c>
      <c r="C24" s="360">
        <v>-249871.55</v>
      </c>
      <c r="D24" s="361">
        <v>16254686.379999999</v>
      </c>
      <c r="E24" s="360">
        <v>14634969.85</v>
      </c>
      <c r="F24" s="360">
        <v>14634969.85</v>
      </c>
      <c r="G24" s="361">
        <v>1619716.5299999993</v>
      </c>
    </row>
    <row r="25" spans="1:7" s="210" customFormat="1" x14ac:dyDescent="0.25">
      <c r="A25" s="212" t="s">
        <v>608</v>
      </c>
      <c r="B25" s="182">
        <v>5790022.9000000004</v>
      </c>
      <c r="C25" s="360">
        <v>-1916818.74</v>
      </c>
      <c r="D25" s="361">
        <v>3873204.16</v>
      </c>
      <c r="E25" s="360">
        <v>885863.2</v>
      </c>
      <c r="F25" s="360">
        <v>885863.2</v>
      </c>
      <c r="G25" s="361">
        <v>2987340.96</v>
      </c>
    </row>
    <row r="26" spans="1:7" s="210" customFormat="1" x14ac:dyDescent="0.25">
      <c r="A26" s="212" t="s">
        <v>609</v>
      </c>
      <c r="B26" s="182">
        <v>2620671.7000000002</v>
      </c>
      <c r="C26" s="360">
        <v>-871563.57</v>
      </c>
      <c r="D26" s="361">
        <v>1749108.1300000004</v>
      </c>
      <c r="E26" s="360">
        <v>236658.12</v>
      </c>
      <c r="F26" s="360">
        <v>236658.12</v>
      </c>
      <c r="G26" s="361">
        <v>1512450.0100000002</v>
      </c>
    </row>
    <row r="27" spans="1:7" s="210" customFormat="1" x14ac:dyDescent="0.25">
      <c r="A27" s="212" t="s">
        <v>610</v>
      </c>
      <c r="B27" s="182">
        <v>27315451.149999999</v>
      </c>
      <c r="C27" s="360">
        <v>-10906550.380000001</v>
      </c>
      <c r="D27" s="361">
        <v>16408900.769999998</v>
      </c>
      <c r="E27" s="360">
        <v>2470397</v>
      </c>
      <c r="F27" s="360">
        <v>2470397</v>
      </c>
      <c r="G27" s="361">
        <v>13938503.769999998</v>
      </c>
    </row>
    <row r="28" spans="1:7" s="210" customFormat="1" x14ac:dyDescent="0.25">
      <c r="A28" s="212" t="s">
        <v>611</v>
      </c>
      <c r="B28" s="182">
        <v>4679192.8499999996</v>
      </c>
      <c r="C28" s="360">
        <v>-1946136.25</v>
      </c>
      <c r="D28" s="361">
        <v>2733056.5999999996</v>
      </c>
      <c r="E28" s="360">
        <v>220864.29</v>
      </c>
      <c r="F28" s="360">
        <v>220864.29</v>
      </c>
      <c r="G28" s="361">
        <v>2512192.3099999996</v>
      </c>
    </row>
    <row r="29" spans="1:7" s="210" customFormat="1" x14ac:dyDescent="0.25">
      <c r="A29" s="212" t="s">
        <v>612</v>
      </c>
      <c r="B29" s="182">
        <v>1152881.06</v>
      </c>
      <c r="C29" s="360">
        <v>-353045.15</v>
      </c>
      <c r="D29" s="361">
        <v>799835.91</v>
      </c>
      <c r="E29" s="360">
        <v>97338.35</v>
      </c>
      <c r="F29" s="360">
        <v>97338.35</v>
      </c>
      <c r="G29" s="361">
        <v>702497.56</v>
      </c>
    </row>
    <row r="30" spans="1:7" s="210" customFormat="1" x14ac:dyDescent="0.25">
      <c r="A30" s="212" t="s">
        <v>613</v>
      </c>
      <c r="B30" s="182">
        <v>39946780.630000003</v>
      </c>
      <c r="C30" s="360">
        <v>2708634</v>
      </c>
      <c r="D30" s="361">
        <v>42655414.630000003</v>
      </c>
      <c r="E30" s="360">
        <v>2854210.9</v>
      </c>
      <c r="F30" s="360">
        <v>2855620.9</v>
      </c>
      <c r="G30" s="361">
        <v>39801203.730000004</v>
      </c>
    </row>
    <row r="31" spans="1:7" s="210" customFormat="1" x14ac:dyDescent="0.25">
      <c r="A31" s="212" t="s">
        <v>614</v>
      </c>
      <c r="B31" s="182">
        <v>11764042.33</v>
      </c>
      <c r="C31" s="360">
        <v>-4680581.1900000004</v>
      </c>
      <c r="D31" s="361">
        <v>7083461.1399999997</v>
      </c>
      <c r="E31" s="360">
        <v>775490.91</v>
      </c>
      <c r="F31" s="360">
        <v>775490.91</v>
      </c>
      <c r="G31" s="361">
        <v>6307970.2299999995</v>
      </c>
    </row>
    <row r="32" spans="1:7" s="210" customFormat="1" x14ac:dyDescent="0.25">
      <c r="A32" s="212" t="s">
        <v>615</v>
      </c>
      <c r="B32" s="182">
        <v>5519101.5099999998</v>
      </c>
      <c r="C32" s="360">
        <v>-1207392.69</v>
      </c>
      <c r="D32" s="361">
        <v>4311708.82</v>
      </c>
      <c r="E32" s="360">
        <v>1867210.6</v>
      </c>
      <c r="F32" s="360">
        <v>1867210.6</v>
      </c>
      <c r="G32" s="361">
        <v>2444498.2200000002</v>
      </c>
    </row>
    <row r="33" spans="1:7" s="210" customFormat="1" x14ac:dyDescent="0.25">
      <c r="A33" s="212" t="s">
        <v>616</v>
      </c>
      <c r="B33" s="182">
        <v>2438829.17</v>
      </c>
      <c r="C33" s="360">
        <v>2334939.1800000002</v>
      </c>
      <c r="D33" s="361">
        <v>4773768.3499999996</v>
      </c>
      <c r="E33" s="360">
        <v>3046587.24</v>
      </c>
      <c r="F33" s="360">
        <v>3046587.24</v>
      </c>
      <c r="G33" s="361">
        <v>1727181.1099999994</v>
      </c>
    </row>
    <row r="34" spans="1:7" s="210" customFormat="1" x14ac:dyDescent="0.25">
      <c r="A34" s="212" t="s">
        <v>617</v>
      </c>
      <c r="B34" s="182">
        <v>4552982.82</v>
      </c>
      <c r="C34" s="360">
        <v>1780786.03</v>
      </c>
      <c r="D34" s="361">
        <v>6333768.8500000006</v>
      </c>
      <c r="E34" s="360">
        <v>5343954.21</v>
      </c>
      <c r="F34" s="360">
        <v>5343954.21</v>
      </c>
      <c r="G34" s="361">
        <v>989814.6400000006</v>
      </c>
    </row>
    <row r="35" spans="1:7" s="210" customFormat="1" x14ac:dyDescent="0.25">
      <c r="A35" s="212" t="s">
        <v>618</v>
      </c>
      <c r="B35" s="182">
        <v>6601590.8600000003</v>
      </c>
      <c r="C35" s="360">
        <v>-2524529.63</v>
      </c>
      <c r="D35" s="361">
        <v>4077061.2300000004</v>
      </c>
      <c r="E35" s="360">
        <v>731264.74</v>
      </c>
      <c r="F35" s="360">
        <v>731264.74</v>
      </c>
      <c r="G35" s="361">
        <v>3345796.49</v>
      </c>
    </row>
    <row r="36" spans="1:7" s="210" customFormat="1" x14ac:dyDescent="0.25">
      <c r="A36" s="212" t="s">
        <v>619</v>
      </c>
      <c r="B36" s="182">
        <v>6338391.6399999997</v>
      </c>
      <c r="C36" s="360">
        <v>115808021.33</v>
      </c>
      <c r="D36" s="361">
        <v>122146412.97</v>
      </c>
      <c r="E36" s="360">
        <v>53040266.640000001</v>
      </c>
      <c r="F36" s="360">
        <v>53040476.640000001</v>
      </c>
      <c r="G36" s="361">
        <v>69106146.329999998</v>
      </c>
    </row>
    <row r="37" spans="1:7" s="210" customFormat="1" x14ac:dyDescent="0.25">
      <c r="A37" s="212" t="s">
        <v>620</v>
      </c>
      <c r="B37" s="182">
        <v>9938001.3499999996</v>
      </c>
      <c r="C37" s="360">
        <v>2682257.7999999998</v>
      </c>
      <c r="D37" s="361">
        <v>12620259.149999999</v>
      </c>
      <c r="E37" s="360">
        <v>6965394.75</v>
      </c>
      <c r="F37" s="360">
        <v>6965394.75</v>
      </c>
      <c r="G37" s="361">
        <v>5654864.3999999985</v>
      </c>
    </row>
    <row r="38" spans="1:7" s="210" customFormat="1" x14ac:dyDescent="0.25">
      <c r="A38" s="212" t="s">
        <v>621</v>
      </c>
      <c r="B38" s="182">
        <v>17330214.510000002</v>
      </c>
      <c r="C38" s="360">
        <v>65859119.149999999</v>
      </c>
      <c r="D38" s="361">
        <v>83189333.659999996</v>
      </c>
      <c r="E38" s="360">
        <v>2927813.1</v>
      </c>
      <c r="F38" s="360">
        <v>2927813.1</v>
      </c>
      <c r="G38" s="361">
        <v>80261520.560000002</v>
      </c>
    </row>
    <row r="39" spans="1:7" s="210" customFormat="1" x14ac:dyDescent="0.25">
      <c r="A39" s="212" t="s">
        <v>622</v>
      </c>
      <c r="B39" s="182">
        <v>3088880.68</v>
      </c>
      <c r="C39" s="360">
        <v>-1207479.17</v>
      </c>
      <c r="D39" s="361">
        <v>1881401.5100000002</v>
      </c>
      <c r="E39" s="360">
        <v>231660.78</v>
      </c>
      <c r="F39" s="360">
        <v>231660.78</v>
      </c>
      <c r="G39" s="361">
        <v>1649740.7300000002</v>
      </c>
    </row>
    <row r="40" spans="1:7" s="210" customFormat="1" x14ac:dyDescent="0.25">
      <c r="A40" s="212" t="s">
        <v>623</v>
      </c>
      <c r="B40" s="182">
        <v>5785666</v>
      </c>
      <c r="C40" s="360">
        <v>2431871.54</v>
      </c>
      <c r="D40" s="361">
        <v>8217537.54</v>
      </c>
      <c r="E40" s="360">
        <v>5445629.8300000001</v>
      </c>
      <c r="F40" s="360">
        <v>5445629.8300000001</v>
      </c>
      <c r="G40" s="361">
        <v>2771907.71</v>
      </c>
    </row>
    <row r="41" spans="1:7" s="210" customFormat="1" x14ac:dyDescent="0.25">
      <c r="A41" s="212" t="s">
        <v>624</v>
      </c>
      <c r="B41" s="182">
        <v>3139431.52</v>
      </c>
      <c r="C41" s="360">
        <v>-1245964.5</v>
      </c>
      <c r="D41" s="361">
        <v>1893467.02</v>
      </c>
      <c r="E41" s="360">
        <v>226123.91</v>
      </c>
      <c r="F41" s="360">
        <v>226123.91</v>
      </c>
      <c r="G41" s="361">
        <v>1667343.11</v>
      </c>
    </row>
    <row r="42" spans="1:7" s="210" customFormat="1" x14ac:dyDescent="0.25">
      <c r="A42" s="212" t="s">
        <v>625</v>
      </c>
      <c r="B42" s="182">
        <v>2006984.04</v>
      </c>
      <c r="C42" s="360">
        <v>-618736.68999999994</v>
      </c>
      <c r="D42" s="361">
        <v>1388247.35</v>
      </c>
      <c r="E42" s="360">
        <v>412577.38</v>
      </c>
      <c r="F42" s="360">
        <v>412577.38</v>
      </c>
      <c r="G42" s="361">
        <v>975669.97000000009</v>
      </c>
    </row>
    <row r="43" spans="1:7" s="210" customFormat="1" x14ac:dyDescent="0.25">
      <c r="A43" s="212" t="s">
        <v>626</v>
      </c>
      <c r="B43" s="182">
        <v>991212.54</v>
      </c>
      <c r="C43" s="360">
        <v>-397710.04</v>
      </c>
      <c r="D43" s="361">
        <v>593502.5</v>
      </c>
      <c r="E43" s="360">
        <v>46739.29</v>
      </c>
      <c r="F43" s="360">
        <v>46739.29</v>
      </c>
      <c r="G43" s="361">
        <v>546763.21</v>
      </c>
    </row>
    <row r="44" spans="1:7" s="210" customFormat="1" x14ac:dyDescent="0.25">
      <c r="A44" s="212" t="s">
        <v>627</v>
      </c>
      <c r="B44" s="182">
        <v>3361474.55</v>
      </c>
      <c r="C44" s="360">
        <v>-1416007.91</v>
      </c>
      <c r="D44" s="361">
        <v>1945466.64</v>
      </c>
      <c r="E44" s="360">
        <v>248285.46</v>
      </c>
      <c r="F44" s="360">
        <v>248285.46</v>
      </c>
      <c r="G44" s="361">
        <v>1697181.18</v>
      </c>
    </row>
    <row r="45" spans="1:7" s="210" customFormat="1" x14ac:dyDescent="0.25">
      <c r="A45" s="212" t="s">
        <v>628</v>
      </c>
      <c r="B45" s="182">
        <v>3250662.89</v>
      </c>
      <c r="C45" s="360">
        <v>-1194331.82</v>
      </c>
      <c r="D45" s="361">
        <v>2056331.07</v>
      </c>
      <c r="E45" s="360">
        <v>502172.72</v>
      </c>
      <c r="F45" s="360">
        <v>502172.72</v>
      </c>
      <c r="G45" s="361">
        <v>1554158.35</v>
      </c>
    </row>
    <row r="46" spans="1:7" s="210" customFormat="1" x14ac:dyDescent="0.25">
      <c r="A46" s="212" t="s">
        <v>629</v>
      </c>
      <c r="B46" s="182">
        <v>20206781.52</v>
      </c>
      <c r="C46" s="360">
        <v>-585247.03</v>
      </c>
      <c r="D46" s="361">
        <v>19621534.489999998</v>
      </c>
      <c r="E46" s="360">
        <v>7885709.0899999999</v>
      </c>
      <c r="F46" s="360">
        <v>7885709.0899999999</v>
      </c>
      <c r="G46" s="361">
        <v>11735825.399999999</v>
      </c>
    </row>
    <row r="47" spans="1:7" s="210" customFormat="1" x14ac:dyDescent="0.25">
      <c r="A47" s="212" t="s">
        <v>630</v>
      </c>
      <c r="B47" s="182">
        <v>1369374.36</v>
      </c>
      <c r="C47" s="360">
        <v>-565769.1</v>
      </c>
      <c r="D47" s="361">
        <v>803605.26000000013</v>
      </c>
      <c r="E47" s="360">
        <v>66487.66</v>
      </c>
      <c r="F47" s="360">
        <v>66487.66</v>
      </c>
      <c r="G47" s="361">
        <v>737117.60000000009</v>
      </c>
    </row>
    <row r="48" spans="1:7" x14ac:dyDescent="0.25">
      <c r="A48" s="212" t="s">
        <v>631</v>
      </c>
      <c r="B48" s="182">
        <v>1080420.75</v>
      </c>
      <c r="C48" s="360">
        <v>-432521.8</v>
      </c>
      <c r="D48" s="361">
        <v>647898.94999999995</v>
      </c>
      <c r="E48" s="360">
        <v>73560.679999999993</v>
      </c>
      <c r="F48" s="360">
        <v>73560.679999999993</v>
      </c>
      <c r="G48" s="361">
        <v>574338.27</v>
      </c>
    </row>
    <row r="49" spans="1:7" x14ac:dyDescent="0.25">
      <c r="A49" s="212" t="s">
        <v>632</v>
      </c>
      <c r="B49" s="182">
        <v>5054801.84</v>
      </c>
      <c r="C49" s="360">
        <v>-2368578.62</v>
      </c>
      <c r="D49" s="361">
        <v>2686223.2199999997</v>
      </c>
      <c r="E49" s="360">
        <v>528820.93999999994</v>
      </c>
      <c r="F49" s="360">
        <v>528820.93999999994</v>
      </c>
      <c r="G49" s="361">
        <v>2157402.2799999998</v>
      </c>
    </row>
    <row r="50" spans="1:7" x14ac:dyDescent="0.25">
      <c r="A50" s="212" t="s">
        <v>633</v>
      </c>
      <c r="B50" s="182">
        <v>4765196.13</v>
      </c>
      <c r="C50" s="360">
        <v>-1915650.1</v>
      </c>
      <c r="D50" s="361">
        <v>2849546.03</v>
      </c>
      <c r="E50" s="360">
        <v>356392.26</v>
      </c>
      <c r="F50" s="360">
        <v>356392.26</v>
      </c>
      <c r="G50" s="361">
        <v>2493153.7699999996</v>
      </c>
    </row>
    <row r="51" spans="1:7" x14ac:dyDescent="0.25">
      <c r="A51" s="212" t="s">
        <v>634</v>
      </c>
      <c r="B51" s="182">
        <v>2746172.7</v>
      </c>
      <c r="C51" s="360">
        <v>-1168126.9099999999</v>
      </c>
      <c r="D51" s="361">
        <v>1578045.7900000003</v>
      </c>
      <c r="E51" s="360">
        <v>146096.54999999999</v>
      </c>
      <c r="F51" s="360">
        <v>146096.54999999999</v>
      </c>
      <c r="G51" s="361">
        <v>1431949.2400000002</v>
      </c>
    </row>
    <row r="52" spans="1:7" x14ac:dyDescent="0.25">
      <c r="A52" s="212" t="s">
        <v>635</v>
      </c>
      <c r="B52" s="182">
        <v>12909863.9</v>
      </c>
      <c r="C52" s="360">
        <v>-5919202.9500000002</v>
      </c>
      <c r="D52" s="361">
        <v>6990660.9500000002</v>
      </c>
      <c r="E52" s="360">
        <v>597940.81000000006</v>
      </c>
      <c r="F52" s="360">
        <v>597940.81000000006</v>
      </c>
      <c r="G52" s="361">
        <v>6392720.1400000006</v>
      </c>
    </row>
    <row r="53" spans="1:7" x14ac:dyDescent="0.25">
      <c r="A53" s="212" t="s">
        <v>636</v>
      </c>
      <c r="B53" s="182">
        <v>11083196.07</v>
      </c>
      <c r="C53" s="360">
        <v>500000</v>
      </c>
      <c r="D53" s="361">
        <v>11583196.07</v>
      </c>
      <c r="E53" s="360">
        <v>5541597.79</v>
      </c>
      <c r="F53" s="360">
        <v>5541597.79</v>
      </c>
      <c r="G53" s="361">
        <v>6041598.2800000003</v>
      </c>
    </row>
    <row r="54" spans="1:7" x14ac:dyDescent="0.25">
      <c r="A54" s="212" t="s">
        <v>637</v>
      </c>
      <c r="B54" s="182">
        <v>2250000</v>
      </c>
      <c r="C54" s="360">
        <v>0</v>
      </c>
      <c r="D54" s="361">
        <v>2250000</v>
      </c>
      <c r="E54" s="360">
        <v>1125000</v>
      </c>
      <c r="F54" s="360">
        <v>1125000</v>
      </c>
      <c r="G54" s="361">
        <v>1125000</v>
      </c>
    </row>
    <row r="55" spans="1:7" x14ac:dyDescent="0.25">
      <c r="A55" s="31" t="s">
        <v>150</v>
      </c>
      <c r="B55" s="49"/>
      <c r="C55" s="49"/>
      <c r="D55" s="49"/>
      <c r="E55" s="49"/>
      <c r="F55" s="49"/>
      <c r="G55" s="49"/>
    </row>
    <row r="56" spans="1:7" x14ac:dyDescent="0.25">
      <c r="A56" s="3" t="s">
        <v>383</v>
      </c>
      <c r="B56" s="4">
        <f>SUM(B57:B99)</f>
        <v>292745916.75</v>
      </c>
      <c r="C56" s="4">
        <f t="shared" ref="C56:G56" si="0">SUM(C57:C99)</f>
        <v>338589212.57999998</v>
      </c>
      <c r="D56" s="4">
        <f t="shared" si="0"/>
        <v>631335129.33000004</v>
      </c>
      <c r="E56" s="4">
        <f t="shared" si="0"/>
        <v>363332027.43000013</v>
      </c>
      <c r="F56" s="4">
        <f t="shared" si="0"/>
        <v>361296319.44000012</v>
      </c>
      <c r="G56" s="4">
        <f t="shared" si="0"/>
        <v>268003101.90000004</v>
      </c>
    </row>
    <row r="57" spans="1:7" x14ac:dyDescent="0.25">
      <c r="A57" s="362" t="s">
        <v>593</v>
      </c>
      <c r="B57" s="363">
        <v>32550</v>
      </c>
      <c r="C57" s="363">
        <v>5467224.5899999999</v>
      </c>
      <c r="D57" s="364">
        <v>5499774.5899999999</v>
      </c>
      <c r="E57" s="363">
        <v>5094086.9800000004</v>
      </c>
      <c r="F57" s="363">
        <v>5094086.9800000004</v>
      </c>
      <c r="G57" s="364">
        <v>405687.6099999994</v>
      </c>
    </row>
    <row r="58" spans="1:7" s="213" customFormat="1" x14ac:dyDescent="0.25">
      <c r="A58" s="362" t="s">
        <v>594</v>
      </c>
      <c r="B58" s="363">
        <v>520000</v>
      </c>
      <c r="C58" s="363">
        <v>1149847.3899999999</v>
      </c>
      <c r="D58" s="364">
        <v>1669847.39</v>
      </c>
      <c r="E58" s="363">
        <v>1369609.15</v>
      </c>
      <c r="F58" s="363">
        <v>1369609.15</v>
      </c>
      <c r="G58" s="364">
        <v>300238.24</v>
      </c>
    </row>
    <row r="59" spans="1:7" s="213" customFormat="1" x14ac:dyDescent="0.25">
      <c r="A59" s="362" t="s">
        <v>595</v>
      </c>
      <c r="B59" s="363">
        <v>0</v>
      </c>
      <c r="C59" s="363">
        <v>545562.56000000006</v>
      </c>
      <c r="D59" s="364">
        <v>545562.56000000006</v>
      </c>
      <c r="E59" s="363">
        <v>504625.19</v>
      </c>
      <c r="F59" s="363">
        <v>504625.19</v>
      </c>
      <c r="G59" s="364">
        <v>40937.370000000054</v>
      </c>
    </row>
    <row r="60" spans="1:7" s="213" customFormat="1" x14ac:dyDescent="0.25">
      <c r="A60" s="362" t="s">
        <v>596</v>
      </c>
      <c r="B60" s="363">
        <v>0</v>
      </c>
      <c r="C60" s="363">
        <v>1496768.54</v>
      </c>
      <c r="D60" s="364">
        <v>1496768.54</v>
      </c>
      <c r="E60" s="363">
        <v>1250997.06</v>
      </c>
      <c r="F60" s="363">
        <v>1250997.06</v>
      </c>
      <c r="G60" s="364">
        <v>245771.47999999998</v>
      </c>
    </row>
    <row r="61" spans="1:7" s="213" customFormat="1" x14ac:dyDescent="0.25">
      <c r="A61" s="362" t="s">
        <v>597</v>
      </c>
      <c r="B61" s="363">
        <v>0</v>
      </c>
      <c r="C61" s="363">
        <v>668797.80000000005</v>
      </c>
      <c r="D61" s="364">
        <v>668797.80000000005</v>
      </c>
      <c r="E61" s="363">
        <v>619590.87</v>
      </c>
      <c r="F61" s="363">
        <v>619590.87</v>
      </c>
      <c r="G61" s="364">
        <v>49206.930000000051</v>
      </c>
    </row>
    <row r="62" spans="1:7" s="213" customFormat="1" x14ac:dyDescent="0.25">
      <c r="A62" s="362" t="s">
        <v>598</v>
      </c>
      <c r="B62" s="363">
        <v>0</v>
      </c>
      <c r="C62" s="363">
        <v>852917.8</v>
      </c>
      <c r="D62" s="364">
        <v>852917.8</v>
      </c>
      <c r="E62" s="363">
        <v>788567.72</v>
      </c>
      <c r="F62" s="363">
        <v>788567.72</v>
      </c>
      <c r="G62" s="364">
        <v>64350.080000000075</v>
      </c>
    </row>
    <row r="63" spans="1:7" s="213" customFormat="1" x14ac:dyDescent="0.25">
      <c r="A63" s="362" t="s">
        <v>599</v>
      </c>
      <c r="B63" s="363">
        <v>0</v>
      </c>
      <c r="C63" s="363">
        <v>844063.08</v>
      </c>
      <c r="D63" s="364">
        <v>844063.08</v>
      </c>
      <c r="E63" s="363">
        <v>784424.26</v>
      </c>
      <c r="F63" s="363">
        <v>784424.26</v>
      </c>
      <c r="G63" s="364">
        <v>59638.819999999949</v>
      </c>
    </row>
    <row r="64" spans="1:7" s="213" customFormat="1" x14ac:dyDescent="0.25">
      <c r="A64" s="362" t="s">
        <v>600</v>
      </c>
      <c r="B64" s="363">
        <v>79800</v>
      </c>
      <c r="C64" s="363">
        <v>2027345.59</v>
      </c>
      <c r="D64" s="364">
        <v>2107145.59</v>
      </c>
      <c r="E64" s="363">
        <v>1876947.1</v>
      </c>
      <c r="F64" s="363">
        <v>1876947.1</v>
      </c>
      <c r="G64" s="364">
        <v>230198.48999999976</v>
      </c>
    </row>
    <row r="65" spans="1:7" s="213" customFormat="1" x14ac:dyDescent="0.25">
      <c r="A65" s="362" t="s">
        <v>601</v>
      </c>
      <c r="B65" s="363">
        <v>0</v>
      </c>
      <c r="C65" s="363">
        <v>802142.05</v>
      </c>
      <c r="D65" s="364">
        <v>802142.05</v>
      </c>
      <c r="E65" s="363">
        <v>771320.24</v>
      </c>
      <c r="F65" s="363">
        <v>771320.24</v>
      </c>
      <c r="G65" s="364">
        <v>30821.810000000056</v>
      </c>
    </row>
    <row r="66" spans="1:7" s="213" customFormat="1" x14ac:dyDescent="0.25">
      <c r="A66" s="362" t="s">
        <v>602</v>
      </c>
      <c r="B66" s="363">
        <v>0</v>
      </c>
      <c r="C66" s="363">
        <v>624591.34</v>
      </c>
      <c r="D66" s="364">
        <v>624591.34</v>
      </c>
      <c r="E66" s="363">
        <v>580389.46</v>
      </c>
      <c r="F66" s="363">
        <v>580389.46</v>
      </c>
      <c r="G66" s="364">
        <v>44201.880000000005</v>
      </c>
    </row>
    <row r="67" spans="1:7" s="213" customFormat="1" x14ac:dyDescent="0.25">
      <c r="A67" s="362" t="s">
        <v>603</v>
      </c>
      <c r="B67" s="363">
        <v>1622500</v>
      </c>
      <c r="C67" s="363">
        <v>4992200</v>
      </c>
      <c r="D67" s="364">
        <v>6614700</v>
      </c>
      <c r="E67" s="363">
        <v>5142437.75</v>
      </c>
      <c r="F67" s="363">
        <v>5142437.75</v>
      </c>
      <c r="G67" s="364">
        <v>1472262.25</v>
      </c>
    </row>
    <row r="68" spans="1:7" s="213" customFormat="1" x14ac:dyDescent="0.25">
      <c r="A68" s="362" t="s">
        <v>604</v>
      </c>
      <c r="B68" s="363">
        <v>11025</v>
      </c>
      <c r="C68" s="363">
        <v>223686.66</v>
      </c>
      <c r="D68" s="364">
        <v>234711.66</v>
      </c>
      <c r="E68" s="363">
        <v>210882.73</v>
      </c>
      <c r="F68" s="363">
        <v>210882.73</v>
      </c>
      <c r="G68" s="364">
        <v>23828.929999999993</v>
      </c>
    </row>
    <row r="69" spans="1:7" s="213" customFormat="1" x14ac:dyDescent="0.25">
      <c r="A69" s="362" t="s">
        <v>605</v>
      </c>
      <c r="B69" s="363">
        <v>44100</v>
      </c>
      <c r="C69" s="363">
        <v>1130330.94</v>
      </c>
      <c r="D69" s="364">
        <v>1174430.94</v>
      </c>
      <c r="E69" s="363">
        <v>1059927.23</v>
      </c>
      <c r="F69" s="363">
        <v>1059927.23</v>
      </c>
      <c r="G69" s="364">
        <v>114503.70999999996</v>
      </c>
    </row>
    <row r="70" spans="1:7" s="213" customFormat="1" x14ac:dyDescent="0.25">
      <c r="A70" s="362" t="s">
        <v>606</v>
      </c>
      <c r="B70" s="363">
        <v>0</v>
      </c>
      <c r="C70" s="363">
        <v>1697532.89</v>
      </c>
      <c r="D70" s="364">
        <v>1697532.89</v>
      </c>
      <c r="E70" s="363">
        <v>1620203.07</v>
      </c>
      <c r="F70" s="363">
        <v>1620203.07</v>
      </c>
      <c r="G70" s="364">
        <v>77329.819999999832</v>
      </c>
    </row>
    <row r="71" spans="1:7" s="213" customFormat="1" x14ac:dyDescent="0.25">
      <c r="A71" s="362" t="s">
        <v>607</v>
      </c>
      <c r="B71" s="363">
        <v>622500</v>
      </c>
      <c r="C71" s="363">
        <v>715922.51</v>
      </c>
      <c r="D71" s="364">
        <v>1338422.51</v>
      </c>
      <c r="E71" s="363">
        <v>950153.41</v>
      </c>
      <c r="F71" s="363">
        <v>950153.41</v>
      </c>
      <c r="G71" s="364">
        <v>388269.1</v>
      </c>
    </row>
    <row r="72" spans="1:7" s="213" customFormat="1" x14ac:dyDescent="0.25">
      <c r="A72" s="362" t="s">
        <v>608</v>
      </c>
      <c r="B72" s="363">
        <v>0</v>
      </c>
      <c r="C72" s="363">
        <v>2684688.69</v>
      </c>
      <c r="D72" s="364">
        <v>2684688.69</v>
      </c>
      <c r="E72" s="363">
        <v>2529474.3199999998</v>
      </c>
      <c r="F72" s="363">
        <v>2529474.3199999998</v>
      </c>
      <c r="G72" s="364">
        <v>155214.37000000011</v>
      </c>
    </row>
    <row r="73" spans="1:7" s="213" customFormat="1" x14ac:dyDescent="0.25">
      <c r="A73" s="362" t="s">
        <v>609</v>
      </c>
      <c r="B73" s="363">
        <v>0</v>
      </c>
      <c r="C73" s="363">
        <v>935559.87</v>
      </c>
      <c r="D73" s="364">
        <v>935559.87</v>
      </c>
      <c r="E73" s="363">
        <v>867228.39</v>
      </c>
      <c r="F73" s="363">
        <v>867228.39</v>
      </c>
      <c r="G73" s="364">
        <v>68331.479999999981</v>
      </c>
    </row>
    <row r="74" spans="1:7" s="213" customFormat="1" x14ac:dyDescent="0.25">
      <c r="A74" s="362" t="s">
        <v>610</v>
      </c>
      <c r="B74" s="363">
        <v>0</v>
      </c>
      <c r="C74" s="363">
        <v>10907675.58</v>
      </c>
      <c r="D74" s="364">
        <v>10907675.58</v>
      </c>
      <c r="E74" s="363">
        <v>10065733.48</v>
      </c>
      <c r="F74" s="363">
        <v>10091259.77</v>
      </c>
      <c r="G74" s="364">
        <v>841942.09999999963</v>
      </c>
    </row>
    <row r="75" spans="1:7" s="213" customFormat="1" x14ac:dyDescent="0.25">
      <c r="A75" s="362" t="s">
        <v>611</v>
      </c>
      <c r="B75" s="363">
        <v>0</v>
      </c>
      <c r="C75" s="363">
        <v>1946136.25</v>
      </c>
      <c r="D75" s="364">
        <v>1946136.25</v>
      </c>
      <c r="E75" s="363">
        <v>1808231.69</v>
      </c>
      <c r="F75" s="363">
        <v>1808231.69</v>
      </c>
      <c r="G75" s="364">
        <v>137904.56000000006</v>
      </c>
    </row>
    <row r="76" spans="1:7" s="213" customFormat="1" x14ac:dyDescent="0.25">
      <c r="A76" s="362" t="s">
        <v>612</v>
      </c>
      <c r="B76" s="363">
        <v>0</v>
      </c>
      <c r="C76" s="363">
        <v>458045.15</v>
      </c>
      <c r="D76" s="364">
        <v>458045.15</v>
      </c>
      <c r="E76" s="363">
        <v>425526.39</v>
      </c>
      <c r="F76" s="363">
        <v>425526.39</v>
      </c>
      <c r="G76" s="364">
        <v>32518.760000000009</v>
      </c>
    </row>
    <row r="77" spans="1:7" s="213" customFormat="1" x14ac:dyDescent="0.25">
      <c r="A77" s="362" t="s">
        <v>613</v>
      </c>
      <c r="B77" s="363">
        <v>46877886.369999997</v>
      </c>
      <c r="C77" s="363">
        <v>67634530.430000007</v>
      </c>
      <c r="D77" s="364">
        <v>114512416.80000001</v>
      </c>
      <c r="E77" s="363">
        <v>93955331.959999993</v>
      </c>
      <c r="F77" s="363">
        <v>93955331.959999993</v>
      </c>
      <c r="G77" s="364">
        <v>20557084.840000018</v>
      </c>
    </row>
    <row r="78" spans="1:7" s="213" customFormat="1" x14ac:dyDescent="0.25">
      <c r="A78" s="362" t="s">
        <v>614</v>
      </c>
      <c r="B78" s="363">
        <v>3890650</v>
      </c>
      <c r="C78" s="363">
        <v>6214169.4900000002</v>
      </c>
      <c r="D78" s="364">
        <v>10104819.49</v>
      </c>
      <c r="E78" s="363">
        <v>6524507.3099999996</v>
      </c>
      <c r="F78" s="363">
        <v>6524507.3099999996</v>
      </c>
      <c r="G78" s="364">
        <v>3580312.1800000006</v>
      </c>
    </row>
    <row r="79" spans="1:7" s="213" customFormat="1" x14ac:dyDescent="0.25">
      <c r="A79" s="362" t="s">
        <v>615</v>
      </c>
      <c r="B79" s="363">
        <v>23100</v>
      </c>
      <c r="C79" s="363">
        <v>1369392.69</v>
      </c>
      <c r="D79" s="364">
        <v>1392492.69</v>
      </c>
      <c r="E79" s="363">
        <v>1278954.5900000001</v>
      </c>
      <c r="F79" s="363">
        <v>1278954.5900000001</v>
      </c>
      <c r="G79" s="364">
        <v>113538.09999999986</v>
      </c>
    </row>
    <row r="80" spans="1:7" x14ac:dyDescent="0.25">
      <c r="A80" s="362" t="s">
        <v>616</v>
      </c>
      <c r="B80" s="363">
        <v>10500</v>
      </c>
      <c r="C80" s="363">
        <v>4567060.82</v>
      </c>
      <c r="D80" s="364">
        <v>4577560.82</v>
      </c>
      <c r="E80" s="363">
        <v>2636424.86</v>
      </c>
      <c r="F80" s="363">
        <v>2636424.86</v>
      </c>
      <c r="G80" s="364">
        <v>1941135.9600000004</v>
      </c>
    </row>
    <row r="81" spans="1:7" x14ac:dyDescent="0.25">
      <c r="A81" s="362" t="s">
        <v>617</v>
      </c>
      <c r="B81" s="363">
        <v>381750</v>
      </c>
      <c r="C81" s="363">
        <v>544813.97</v>
      </c>
      <c r="D81" s="364">
        <v>926563.97</v>
      </c>
      <c r="E81" s="363">
        <v>647243.36</v>
      </c>
      <c r="F81" s="363">
        <v>647243.36</v>
      </c>
      <c r="G81" s="364">
        <v>279320.61</v>
      </c>
    </row>
    <row r="82" spans="1:7" x14ac:dyDescent="0.25">
      <c r="A82" s="362" t="s">
        <v>618</v>
      </c>
      <c r="B82" s="363">
        <v>121500</v>
      </c>
      <c r="C82" s="363">
        <v>2661780.39</v>
      </c>
      <c r="D82" s="364">
        <v>2783280.39</v>
      </c>
      <c r="E82" s="363">
        <v>2348235.84</v>
      </c>
      <c r="F82" s="363">
        <v>2348235.84</v>
      </c>
      <c r="G82" s="364">
        <v>435044.55000000028</v>
      </c>
    </row>
    <row r="83" spans="1:7" x14ac:dyDescent="0.25">
      <c r="A83" s="362" t="s">
        <v>619</v>
      </c>
      <c r="B83" s="363">
        <v>162211695.40000001</v>
      </c>
      <c r="C83" s="363">
        <v>120301100.02</v>
      </c>
      <c r="D83" s="364">
        <v>282512795.42000002</v>
      </c>
      <c r="E83" s="363">
        <v>156266235.31</v>
      </c>
      <c r="F83" s="363">
        <v>154205001.03</v>
      </c>
      <c r="G83" s="364">
        <v>126246560.11000001</v>
      </c>
    </row>
    <row r="84" spans="1:7" x14ac:dyDescent="0.25">
      <c r="A84" s="362" t="s">
        <v>620</v>
      </c>
      <c r="B84" s="363">
        <v>5250</v>
      </c>
      <c r="C84" s="363">
        <v>27455242.170000002</v>
      </c>
      <c r="D84" s="364">
        <v>27460492.170000002</v>
      </c>
      <c r="E84" s="363">
        <v>736023.36</v>
      </c>
      <c r="F84" s="363">
        <v>736023.36</v>
      </c>
      <c r="G84" s="364">
        <v>26724468.810000002</v>
      </c>
    </row>
    <row r="85" spans="1:7" x14ac:dyDescent="0.25">
      <c r="A85" s="362" t="s">
        <v>621</v>
      </c>
      <c r="B85" s="363">
        <v>6951508</v>
      </c>
      <c r="C85" s="363">
        <v>38709845.939999998</v>
      </c>
      <c r="D85" s="364">
        <v>45661353.939999998</v>
      </c>
      <c r="E85" s="363">
        <v>3799571.9</v>
      </c>
      <c r="F85" s="363">
        <v>3799571.9</v>
      </c>
      <c r="G85" s="364">
        <v>41861782.039999999</v>
      </c>
    </row>
    <row r="86" spans="1:7" x14ac:dyDescent="0.25">
      <c r="A86" s="362" t="s">
        <v>622</v>
      </c>
      <c r="B86" s="363">
        <v>18900</v>
      </c>
      <c r="C86" s="363">
        <v>1240106.6499999999</v>
      </c>
      <c r="D86" s="364">
        <v>1259006.6499999999</v>
      </c>
      <c r="E86" s="363">
        <v>1156710.05</v>
      </c>
      <c r="F86" s="363">
        <v>1156710.05</v>
      </c>
      <c r="G86" s="364">
        <v>102296.59999999986</v>
      </c>
    </row>
    <row r="87" spans="1:7" s="359" customFormat="1" x14ac:dyDescent="0.25">
      <c r="A87" s="362" t="s">
        <v>624</v>
      </c>
      <c r="B87" s="363">
        <v>24150</v>
      </c>
      <c r="C87" s="363">
        <v>1245964.5</v>
      </c>
      <c r="D87" s="364">
        <v>1270114.5</v>
      </c>
      <c r="E87" s="363">
        <v>1164296.23</v>
      </c>
      <c r="F87" s="363">
        <v>1164296.23</v>
      </c>
      <c r="G87" s="364">
        <v>105818.27000000002</v>
      </c>
    </row>
    <row r="88" spans="1:7" s="359" customFormat="1" x14ac:dyDescent="0.25">
      <c r="A88" s="362" t="s">
        <v>625</v>
      </c>
      <c r="B88" s="363">
        <v>0</v>
      </c>
      <c r="C88" s="363">
        <v>1117207.27</v>
      </c>
      <c r="D88" s="364">
        <v>1117207.27</v>
      </c>
      <c r="E88" s="363">
        <v>756029.42</v>
      </c>
      <c r="F88" s="363">
        <v>756029.42</v>
      </c>
      <c r="G88" s="364">
        <v>361177.85</v>
      </c>
    </row>
    <row r="89" spans="1:7" s="359" customFormat="1" x14ac:dyDescent="0.25">
      <c r="A89" s="362" t="s">
        <v>626</v>
      </c>
      <c r="B89" s="363">
        <v>0</v>
      </c>
      <c r="C89" s="363">
        <v>397710.04</v>
      </c>
      <c r="D89" s="364">
        <v>397710.04</v>
      </c>
      <c r="E89" s="363">
        <v>369728.87</v>
      </c>
      <c r="F89" s="363">
        <v>369728.87</v>
      </c>
      <c r="G89" s="364">
        <v>27981.169999999984</v>
      </c>
    </row>
    <row r="90" spans="1:7" s="359" customFormat="1" x14ac:dyDescent="0.25">
      <c r="A90" s="362" t="s">
        <v>627</v>
      </c>
      <c r="B90" s="363">
        <v>2688500</v>
      </c>
      <c r="C90" s="363">
        <v>8418683.2400000002</v>
      </c>
      <c r="D90" s="364">
        <v>11107183.24</v>
      </c>
      <c r="E90" s="363">
        <v>9044935.2200000007</v>
      </c>
      <c r="F90" s="363">
        <v>9044935.2200000007</v>
      </c>
      <c r="G90" s="364">
        <v>2062248.0199999996</v>
      </c>
    </row>
    <row r="91" spans="1:7" s="359" customFormat="1" x14ac:dyDescent="0.25">
      <c r="A91" s="362" t="s">
        <v>628</v>
      </c>
      <c r="B91" s="363">
        <v>1047300</v>
      </c>
      <c r="C91" s="363">
        <v>1308351.82</v>
      </c>
      <c r="D91" s="364">
        <v>2355651.8200000003</v>
      </c>
      <c r="E91" s="363">
        <v>1680070.47</v>
      </c>
      <c r="F91" s="363">
        <v>1680070.47</v>
      </c>
      <c r="G91" s="364">
        <v>675581.35000000033</v>
      </c>
    </row>
    <row r="92" spans="1:7" s="359" customFormat="1" x14ac:dyDescent="0.25">
      <c r="A92" s="362" t="s">
        <v>629</v>
      </c>
      <c r="B92" s="363">
        <v>22272023.359999999</v>
      </c>
      <c r="C92" s="363">
        <v>585344.52</v>
      </c>
      <c r="D92" s="364">
        <v>22857367.879999999</v>
      </c>
      <c r="E92" s="363">
        <v>13499595.210000001</v>
      </c>
      <c r="F92" s="363">
        <v>13499595.210000001</v>
      </c>
      <c r="G92" s="364">
        <v>9357772.6699999981</v>
      </c>
    </row>
    <row r="93" spans="1:7" s="359" customFormat="1" x14ac:dyDescent="0.25">
      <c r="A93" s="362" t="s">
        <v>630</v>
      </c>
      <c r="B93" s="363">
        <v>152000</v>
      </c>
      <c r="C93" s="363">
        <v>565769.1</v>
      </c>
      <c r="D93" s="364">
        <v>717769.1</v>
      </c>
      <c r="E93" s="363">
        <v>548204.04</v>
      </c>
      <c r="F93" s="363">
        <v>548204.04</v>
      </c>
      <c r="G93" s="364">
        <v>169565.05999999994</v>
      </c>
    </row>
    <row r="94" spans="1:7" s="359" customFormat="1" x14ac:dyDescent="0.25">
      <c r="A94" s="362" t="s">
        <v>631</v>
      </c>
      <c r="B94" s="363">
        <v>349500</v>
      </c>
      <c r="C94" s="363">
        <v>472521.8</v>
      </c>
      <c r="D94" s="364">
        <v>822021.8</v>
      </c>
      <c r="E94" s="363">
        <v>524541.56000000006</v>
      </c>
      <c r="F94" s="363">
        <v>524541.56000000006</v>
      </c>
      <c r="G94" s="364">
        <v>297480.24</v>
      </c>
    </row>
    <row r="95" spans="1:7" s="359" customFormat="1" x14ac:dyDescent="0.25">
      <c r="A95" s="362" t="s">
        <v>632</v>
      </c>
      <c r="B95" s="363">
        <v>4680000</v>
      </c>
      <c r="C95" s="363">
        <v>4207575.45</v>
      </c>
      <c r="D95" s="364">
        <v>8887575.4499999993</v>
      </c>
      <c r="E95" s="363">
        <v>4936808.38</v>
      </c>
      <c r="F95" s="363">
        <v>4936808.38</v>
      </c>
      <c r="G95" s="364">
        <v>3950767.0699999994</v>
      </c>
    </row>
    <row r="96" spans="1:7" s="359" customFormat="1" x14ac:dyDescent="0.25">
      <c r="A96" s="362" t="s">
        <v>633</v>
      </c>
      <c r="B96" s="363">
        <v>4347500</v>
      </c>
      <c r="C96" s="363">
        <v>2203233.13</v>
      </c>
      <c r="D96" s="364">
        <v>6550733.1299999999</v>
      </c>
      <c r="E96" s="363">
        <v>5269565.9800000004</v>
      </c>
      <c r="F96" s="363">
        <v>5269565.9800000004</v>
      </c>
      <c r="G96" s="364">
        <v>1281167.1499999994</v>
      </c>
    </row>
    <row r="97" spans="1:7" s="359" customFormat="1" x14ac:dyDescent="0.25">
      <c r="A97" s="362" t="s">
        <v>634</v>
      </c>
      <c r="B97" s="363">
        <v>710500</v>
      </c>
      <c r="C97" s="363">
        <v>1178566.9099999999</v>
      </c>
      <c r="D97" s="364">
        <v>1889066.91</v>
      </c>
      <c r="E97" s="363">
        <v>1305688.6399999999</v>
      </c>
      <c r="F97" s="363">
        <v>1305688.6399999999</v>
      </c>
      <c r="G97" s="364">
        <v>583378.27</v>
      </c>
    </row>
    <row r="98" spans="1:7" s="359" customFormat="1" x14ac:dyDescent="0.25">
      <c r="A98" s="362" t="s">
        <v>635</v>
      </c>
      <c r="B98" s="363">
        <v>16081250</v>
      </c>
      <c r="C98" s="363">
        <v>6019202.9500000002</v>
      </c>
      <c r="D98" s="364">
        <v>22100452.949999999</v>
      </c>
      <c r="E98" s="363">
        <v>9492977.3800000008</v>
      </c>
      <c r="F98" s="363">
        <v>9492977.3800000008</v>
      </c>
      <c r="G98" s="364">
        <v>12607475.569999998</v>
      </c>
    </row>
    <row r="99" spans="1:7" s="359" customFormat="1" x14ac:dyDescent="0.25">
      <c r="A99" s="362" t="s">
        <v>636</v>
      </c>
      <c r="B99" s="363">
        <v>16967978.620000001</v>
      </c>
      <c r="C99" s="363">
        <v>0</v>
      </c>
      <c r="D99" s="364">
        <v>16967978.620000001</v>
      </c>
      <c r="E99" s="363">
        <v>7069991</v>
      </c>
      <c r="F99" s="363">
        <v>7069991</v>
      </c>
      <c r="G99" s="364">
        <v>9897987.620000001</v>
      </c>
    </row>
    <row r="100" spans="1:7" x14ac:dyDescent="0.25">
      <c r="A100" s="31" t="s">
        <v>150</v>
      </c>
      <c r="B100" s="49"/>
      <c r="C100" s="49"/>
      <c r="D100" s="49"/>
      <c r="E100" s="49"/>
      <c r="F100" s="49"/>
      <c r="G100" s="49"/>
    </row>
    <row r="101" spans="1:7" x14ac:dyDescent="0.25">
      <c r="A101" s="3" t="s">
        <v>379</v>
      </c>
      <c r="B101" s="4">
        <f>SUM(B56,B9)</f>
        <v>601531346.18999982</v>
      </c>
      <c r="C101" s="4">
        <f t="shared" ref="C101:G101" si="1">SUM(C56,C9)</f>
        <v>478200849.60000002</v>
      </c>
      <c r="D101" s="4">
        <f t="shared" si="1"/>
        <v>1079732195.79</v>
      </c>
      <c r="E101" s="4">
        <f t="shared" si="1"/>
        <v>493675921.44000012</v>
      </c>
      <c r="F101" s="4">
        <f t="shared" si="1"/>
        <v>491641833.45000011</v>
      </c>
      <c r="G101" s="4">
        <f t="shared" si="1"/>
        <v>586056274.35000002</v>
      </c>
    </row>
    <row r="102" spans="1:7" x14ac:dyDescent="0.25">
      <c r="A102" s="55"/>
      <c r="B102" s="55"/>
      <c r="C102" s="55"/>
      <c r="D102" s="55"/>
      <c r="E102" s="55"/>
      <c r="F102" s="55"/>
      <c r="G102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00:G101 B9:G9 B55:G56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0:G101 B55:G5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zoomScale="75" zoomScaleNormal="75" workbookViewId="0">
      <selection activeCell="A73" sqref="A7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9" t="s">
        <v>384</v>
      </c>
      <c r="B1" s="260"/>
      <c r="C1" s="260"/>
      <c r="D1" s="260"/>
      <c r="E1" s="260"/>
      <c r="F1" s="260"/>
      <c r="G1" s="260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248" t="s">
        <v>4</v>
      </c>
      <c r="B7" s="256" t="s">
        <v>298</v>
      </c>
      <c r="C7" s="257"/>
      <c r="D7" s="257"/>
      <c r="E7" s="257"/>
      <c r="F7" s="258"/>
      <c r="G7" s="252" t="s">
        <v>387</v>
      </c>
    </row>
    <row r="8" spans="1:7" ht="30" x14ac:dyDescent="0.25">
      <c r="A8" s="249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251"/>
    </row>
    <row r="9" spans="1:7" ht="16.5" customHeight="1" x14ac:dyDescent="0.25">
      <c r="A9" s="26" t="s">
        <v>389</v>
      </c>
      <c r="B9" s="30">
        <f>SUM(B10,B19,B27,B37)</f>
        <v>308785429.44</v>
      </c>
      <c r="C9" s="30">
        <f t="shared" ref="C9:G9" si="0">SUM(C10,C19,C27,C37)</f>
        <v>139611637.01999998</v>
      </c>
      <c r="D9" s="30">
        <f t="shared" si="0"/>
        <v>448397066.45999998</v>
      </c>
      <c r="E9" s="30">
        <f t="shared" si="0"/>
        <v>130343894.01000001</v>
      </c>
      <c r="F9" s="30">
        <f t="shared" si="0"/>
        <v>130345514.01000001</v>
      </c>
      <c r="G9" s="30">
        <f t="shared" si="0"/>
        <v>318053172.44999999</v>
      </c>
    </row>
    <row r="10" spans="1:7" ht="15" customHeight="1" x14ac:dyDescent="0.25">
      <c r="A10" s="58" t="s">
        <v>390</v>
      </c>
      <c r="B10" s="47">
        <f>SUM(B11:B18)</f>
        <v>149956006.5</v>
      </c>
      <c r="C10" s="47">
        <f t="shared" ref="C10:G10" si="1">SUM(C11:C18)</f>
        <v>-23591036.529999997</v>
      </c>
      <c r="D10" s="47">
        <f>SUM(D11:D18)</f>
        <v>126364969.97</v>
      </c>
      <c r="E10" s="47">
        <f t="shared" si="1"/>
        <v>30894036.780000001</v>
      </c>
      <c r="F10" s="47">
        <f t="shared" si="1"/>
        <v>30895446.780000001</v>
      </c>
      <c r="G10" s="47">
        <f t="shared" si="1"/>
        <v>95470933.190000013</v>
      </c>
    </row>
    <row r="11" spans="1:7" x14ac:dyDescent="0.25">
      <c r="A11" s="77" t="s">
        <v>391</v>
      </c>
      <c r="B11" s="366">
        <v>12736696.970000001</v>
      </c>
      <c r="C11" s="366">
        <v>-5467224.5899999999</v>
      </c>
      <c r="D11" s="365">
        <v>7269472.3800000008</v>
      </c>
      <c r="E11" s="366">
        <v>766356.86</v>
      </c>
      <c r="F11" s="366">
        <v>766356.86</v>
      </c>
      <c r="G11" s="365">
        <v>6503115.5200000005</v>
      </c>
    </row>
    <row r="12" spans="1:7" x14ac:dyDescent="0.25">
      <c r="A12" s="77" t="s">
        <v>392</v>
      </c>
      <c r="B12" s="365">
        <v>0</v>
      </c>
      <c r="C12" s="365">
        <v>0</v>
      </c>
      <c r="D12" s="365">
        <v>0</v>
      </c>
      <c r="E12" s="365">
        <v>0</v>
      </c>
      <c r="F12" s="365">
        <v>0</v>
      </c>
      <c r="G12" s="365">
        <v>0</v>
      </c>
    </row>
    <row r="13" spans="1:7" x14ac:dyDescent="0.25">
      <c r="A13" s="77" t="s">
        <v>393</v>
      </c>
      <c r="B13" s="366">
        <v>34456561.109999999</v>
      </c>
      <c r="C13" s="366">
        <v>-6459693.0800000001</v>
      </c>
      <c r="D13" s="365">
        <v>27996868.030000001</v>
      </c>
      <c r="E13" s="366">
        <v>4500071.9400000004</v>
      </c>
      <c r="F13" s="366">
        <v>4500071.9400000004</v>
      </c>
      <c r="G13" s="365">
        <v>23496796.09</v>
      </c>
    </row>
    <row r="14" spans="1:7" x14ac:dyDescent="0.25">
      <c r="A14" s="77" t="s">
        <v>394</v>
      </c>
      <c r="B14" s="365">
        <v>0</v>
      </c>
      <c r="C14" s="365">
        <v>0</v>
      </c>
      <c r="D14" s="365">
        <v>0</v>
      </c>
      <c r="E14" s="365">
        <v>0</v>
      </c>
      <c r="F14" s="365">
        <v>0</v>
      </c>
      <c r="G14" s="365">
        <v>0</v>
      </c>
    </row>
    <row r="15" spans="1:7" x14ac:dyDescent="0.25">
      <c r="A15" s="77" t="s">
        <v>395</v>
      </c>
      <c r="B15" s="366">
        <v>40833933.719999999</v>
      </c>
      <c r="C15" s="366">
        <v>-8431204.0999999996</v>
      </c>
      <c r="D15" s="365">
        <v>32402729.619999997</v>
      </c>
      <c r="E15" s="366">
        <v>18247096.559999999</v>
      </c>
      <c r="F15" s="366">
        <v>18247096.559999999</v>
      </c>
      <c r="G15" s="365">
        <v>14155633.059999999</v>
      </c>
    </row>
    <row r="16" spans="1:7" x14ac:dyDescent="0.25">
      <c r="A16" s="77" t="s">
        <v>396</v>
      </c>
      <c r="B16" s="365">
        <v>0</v>
      </c>
      <c r="C16" s="365">
        <v>0</v>
      </c>
      <c r="D16" s="365">
        <v>0</v>
      </c>
      <c r="E16" s="365">
        <v>0</v>
      </c>
      <c r="F16" s="365">
        <v>0</v>
      </c>
      <c r="G16" s="365">
        <v>0</v>
      </c>
    </row>
    <row r="17" spans="1:7" x14ac:dyDescent="0.25">
      <c r="A17" s="77" t="s">
        <v>397</v>
      </c>
      <c r="B17" s="366">
        <v>55809298.32</v>
      </c>
      <c r="C17" s="366">
        <v>-3641272.52</v>
      </c>
      <c r="D17" s="365">
        <v>52168025.799999997</v>
      </c>
      <c r="E17" s="366">
        <v>3922183.32</v>
      </c>
      <c r="F17" s="366">
        <v>3923593.32</v>
      </c>
      <c r="G17" s="365">
        <v>48245842.479999997</v>
      </c>
    </row>
    <row r="18" spans="1:7" x14ac:dyDescent="0.25">
      <c r="A18" s="77" t="s">
        <v>398</v>
      </c>
      <c r="B18" s="366">
        <v>6119516.3799999999</v>
      </c>
      <c r="C18" s="366">
        <v>408357.76</v>
      </c>
      <c r="D18" s="365">
        <v>6527874.1399999997</v>
      </c>
      <c r="E18" s="366">
        <v>3458328.1</v>
      </c>
      <c r="F18" s="366">
        <v>3458328.1</v>
      </c>
      <c r="G18" s="365">
        <v>3069546.0399999996</v>
      </c>
    </row>
    <row r="19" spans="1:7" x14ac:dyDescent="0.25">
      <c r="A19" s="58" t="s">
        <v>399</v>
      </c>
      <c r="B19" s="47">
        <f>SUM(B20:B26)</f>
        <v>131604314.68000001</v>
      </c>
      <c r="C19" s="47">
        <f t="shared" ref="C19:G19" si="2">SUM(C20:C26)</f>
        <v>158100039.13</v>
      </c>
      <c r="D19" s="47">
        <f t="shared" si="2"/>
        <v>289704353.81</v>
      </c>
      <c r="E19" s="47">
        <f t="shared" si="2"/>
        <v>82520881.939999998</v>
      </c>
      <c r="F19" s="47">
        <f t="shared" si="2"/>
        <v>82521091.939999998</v>
      </c>
      <c r="G19" s="47">
        <f t="shared" si="2"/>
        <v>207183471.87</v>
      </c>
    </row>
    <row r="20" spans="1:7" x14ac:dyDescent="0.25">
      <c r="A20" s="77" t="s">
        <v>400</v>
      </c>
      <c r="B20" s="368">
        <v>17964665.739999998</v>
      </c>
      <c r="C20" s="368">
        <v>-8287781.5700000003</v>
      </c>
      <c r="D20" s="367">
        <v>9676884.1699999981</v>
      </c>
      <c r="E20" s="368">
        <v>1126761.75</v>
      </c>
      <c r="F20" s="368">
        <v>1126761.75</v>
      </c>
      <c r="G20" s="367">
        <v>8550122.4199999981</v>
      </c>
    </row>
    <row r="21" spans="1:7" x14ac:dyDescent="0.25">
      <c r="A21" s="77" t="s">
        <v>401</v>
      </c>
      <c r="B21" s="368">
        <v>53875076.670000002</v>
      </c>
      <c r="C21" s="368">
        <v>109028874.75</v>
      </c>
      <c r="D21" s="367">
        <v>162903951.42000002</v>
      </c>
      <c r="E21" s="368">
        <v>64633156.909999996</v>
      </c>
      <c r="F21" s="368">
        <v>64633366.909999996</v>
      </c>
      <c r="G21" s="367">
        <v>98270794.51000002</v>
      </c>
    </row>
    <row r="22" spans="1:7" x14ac:dyDescent="0.25">
      <c r="A22" s="77" t="s">
        <v>402</v>
      </c>
      <c r="B22" s="367">
        <v>0</v>
      </c>
      <c r="C22" s="367">
        <v>0</v>
      </c>
      <c r="D22" s="367">
        <v>0</v>
      </c>
      <c r="E22" s="367">
        <v>0</v>
      </c>
      <c r="F22" s="367">
        <v>0</v>
      </c>
      <c r="G22" s="367">
        <v>0</v>
      </c>
    </row>
    <row r="23" spans="1:7" x14ac:dyDescent="0.25">
      <c r="A23" s="77" t="s">
        <v>403</v>
      </c>
      <c r="B23" s="368">
        <v>11154573.68</v>
      </c>
      <c r="C23" s="368">
        <v>-743743.6</v>
      </c>
      <c r="D23" s="367">
        <v>10410830.08</v>
      </c>
      <c r="E23" s="368">
        <v>6075218.9500000002</v>
      </c>
      <c r="F23" s="368">
        <v>6075218.9500000002</v>
      </c>
      <c r="G23" s="367">
        <v>4335611.13</v>
      </c>
    </row>
    <row r="24" spans="1:7" x14ac:dyDescent="0.25">
      <c r="A24" s="77" t="s">
        <v>404</v>
      </c>
      <c r="B24" s="367">
        <v>0</v>
      </c>
      <c r="C24" s="367">
        <v>0</v>
      </c>
      <c r="D24" s="367">
        <v>0</v>
      </c>
      <c r="E24" s="367">
        <v>0</v>
      </c>
      <c r="F24" s="367">
        <v>0</v>
      </c>
      <c r="G24" s="367">
        <v>0</v>
      </c>
    </row>
    <row r="25" spans="1:7" x14ac:dyDescent="0.25">
      <c r="A25" s="77" t="s">
        <v>405</v>
      </c>
      <c r="B25" s="368">
        <v>48609998.590000004</v>
      </c>
      <c r="C25" s="368">
        <v>58102689.549999997</v>
      </c>
      <c r="D25" s="367">
        <v>106712688.14</v>
      </c>
      <c r="E25" s="368">
        <v>10685744.33</v>
      </c>
      <c r="F25" s="368">
        <v>10685744.33</v>
      </c>
      <c r="G25" s="367">
        <v>96026943.810000002</v>
      </c>
    </row>
    <row r="26" spans="1:7" x14ac:dyDescent="0.25">
      <c r="A26" s="77" t="s">
        <v>406</v>
      </c>
      <c r="B26" s="367">
        <v>0</v>
      </c>
      <c r="C26" s="367">
        <v>0</v>
      </c>
      <c r="D26" s="367">
        <v>0</v>
      </c>
      <c r="E26" s="367">
        <v>0</v>
      </c>
      <c r="F26" s="367">
        <v>0</v>
      </c>
      <c r="G26" s="367">
        <v>0</v>
      </c>
    </row>
    <row r="27" spans="1:7" x14ac:dyDescent="0.25">
      <c r="A27" s="58" t="s">
        <v>407</v>
      </c>
      <c r="B27" s="47">
        <f>SUM(B28:B36)</f>
        <v>13891912.189999999</v>
      </c>
      <c r="C27" s="47">
        <f t="shared" ref="C27:G27" si="3">SUM(C28:C36)</f>
        <v>4602634.4200000009</v>
      </c>
      <c r="D27" s="47">
        <f t="shared" si="3"/>
        <v>18494546.609999999</v>
      </c>
      <c r="E27" s="47">
        <f t="shared" si="3"/>
        <v>10262377.5</v>
      </c>
      <c r="F27" s="47">
        <f t="shared" si="3"/>
        <v>10262377.5</v>
      </c>
      <c r="G27" s="47">
        <f t="shared" si="3"/>
        <v>8232169.1099999975</v>
      </c>
    </row>
    <row r="28" spans="1:7" x14ac:dyDescent="0.25">
      <c r="A28" s="80" t="s">
        <v>408</v>
      </c>
      <c r="B28" s="370">
        <v>2438829.17</v>
      </c>
      <c r="C28" s="370">
        <v>2334939.1800000002</v>
      </c>
      <c r="D28" s="369">
        <v>4773768.3499999996</v>
      </c>
      <c r="E28" s="370">
        <v>3046587.24</v>
      </c>
      <c r="F28" s="370">
        <v>3046587.24</v>
      </c>
      <c r="G28" s="369">
        <v>1727181.1099999994</v>
      </c>
    </row>
    <row r="29" spans="1:7" x14ac:dyDescent="0.25">
      <c r="A29" s="77" t="s">
        <v>409</v>
      </c>
      <c r="B29" s="369">
        <v>0</v>
      </c>
      <c r="C29" s="369">
        <v>0</v>
      </c>
      <c r="D29" s="369">
        <v>0</v>
      </c>
      <c r="E29" s="369">
        <v>0</v>
      </c>
      <c r="F29" s="369">
        <v>0</v>
      </c>
      <c r="G29" s="369">
        <v>0</v>
      </c>
    </row>
    <row r="30" spans="1:7" x14ac:dyDescent="0.25">
      <c r="A30" s="77" t="s">
        <v>410</v>
      </c>
      <c r="B30" s="369">
        <v>0</v>
      </c>
      <c r="C30" s="369">
        <v>0</v>
      </c>
      <c r="D30" s="369">
        <v>0</v>
      </c>
      <c r="E30" s="369">
        <v>0</v>
      </c>
      <c r="F30" s="369">
        <v>0</v>
      </c>
      <c r="G30" s="369">
        <v>0</v>
      </c>
    </row>
    <row r="31" spans="1:7" x14ac:dyDescent="0.25">
      <c r="A31" s="77" t="s">
        <v>411</v>
      </c>
      <c r="B31" s="369">
        <v>0</v>
      </c>
      <c r="C31" s="369">
        <v>0</v>
      </c>
      <c r="D31" s="369">
        <v>0</v>
      </c>
      <c r="E31" s="369">
        <v>0</v>
      </c>
      <c r="F31" s="369">
        <v>0</v>
      </c>
      <c r="G31" s="369">
        <v>0</v>
      </c>
    </row>
    <row r="32" spans="1:7" x14ac:dyDescent="0.25">
      <c r="A32" s="77" t="s">
        <v>412</v>
      </c>
      <c r="B32" s="369">
        <v>0</v>
      </c>
      <c r="C32" s="369">
        <v>0</v>
      </c>
      <c r="D32" s="369">
        <v>0</v>
      </c>
      <c r="E32" s="369">
        <v>0</v>
      </c>
      <c r="F32" s="369">
        <v>0</v>
      </c>
      <c r="G32" s="369">
        <v>0</v>
      </c>
    </row>
    <row r="33" spans="1:7" ht="14.45" customHeight="1" x14ac:dyDescent="0.25">
      <c r="A33" s="77" t="s">
        <v>413</v>
      </c>
      <c r="B33" s="369">
        <v>0</v>
      </c>
      <c r="C33" s="369">
        <v>0</v>
      </c>
      <c r="D33" s="369">
        <v>0</v>
      </c>
      <c r="E33" s="369">
        <v>0</v>
      </c>
      <c r="F33" s="369">
        <v>0</v>
      </c>
      <c r="G33" s="369">
        <v>0</v>
      </c>
    </row>
    <row r="34" spans="1:7" ht="14.45" customHeight="1" x14ac:dyDescent="0.25">
      <c r="A34" s="77" t="s">
        <v>414</v>
      </c>
      <c r="B34" s="370">
        <v>9938001.3499999996</v>
      </c>
      <c r="C34" s="370">
        <v>2682257.7999999998</v>
      </c>
      <c r="D34" s="369">
        <v>12620259.149999999</v>
      </c>
      <c r="E34" s="370">
        <v>6965394.75</v>
      </c>
      <c r="F34" s="370">
        <v>6965394.75</v>
      </c>
      <c r="G34" s="369">
        <v>5654864.3999999985</v>
      </c>
    </row>
    <row r="35" spans="1:7" ht="14.45" customHeight="1" x14ac:dyDescent="0.25">
      <c r="A35" s="77" t="s">
        <v>415</v>
      </c>
      <c r="B35" s="370">
        <v>1515081.67</v>
      </c>
      <c r="C35" s="370">
        <v>-414562.56</v>
      </c>
      <c r="D35" s="369">
        <v>1100519.1099999999</v>
      </c>
      <c r="E35" s="370">
        <v>250395.51</v>
      </c>
      <c r="F35" s="370">
        <v>250395.51</v>
      </c>
      <c r="G35" s="369">
        <v>850123.59999999986</v>
      </c>
    </row>
    <row r="36" spans="1:7" ht="14.45" customHeight="1" x14ac:dyDescent="0.25">
      <c r="A36" s="77" t="s">
        <v>416</v>
      </c>
      <c r="B36" s="369">
        <v>0</v>
      </c>
      <c r="C36" s="369">
        <v>0</v>
      </c>
      <c r="D36" s="369">
        <v>0</v>
      </c>
      <c r="E36" s="369">
        <v>0</v>
      </c>
      <c r="F36" s="369">
        <v>0</v>
      </c>
      <c r="G36" s="369">
        <v>0</v>
      </c>
    </row>
    <row r="37" spans="1:7" ht="14.45" customHeight="1" x14ac:dyDescent="0.25">
      <c r="A37" s="59" t="s">
        <v>417</v>
      </c>
      <c r="B37" s="47">
        <f>SUM(B38:B41)</f>
        <v>13333196.07</v>
      </c>
      <c r="C37" s="47">
        <f t="shared" ref="C37:G37" si="4">SUM(C38:C41)</f>
        <v>500000</v>
      </c>
      <c r="D37" s="47">
        <f t="shared" si="4"/>
        <v>13833196.07</v>
      </c>
      <c r="E37" s="47">
        <f t="shared" si="4"/>
        <v>6666597.79</v>
      </c>
      <c r="F37" s="47">
        <f t="shared" si="4"/>
        <v>6666597.79</v>
      </c>
      <c r="G37" s="47">
        <f t="shared" si="4"/>
        <v>7166598.2800000003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372">
        <v>13333196.07</v>
      </c>
      <c r="C39" s="372">
        <v>500000</v>
      </c>
      <c r="D39" s="371">
        <v>13833196.07</v>
      </c>
      <c r="E39" s="372">
        <v>6666597.79</v>
      </c>
      <c r="F39" s="372">
        <v>6666597.79</v>
      </c>
      <c r="G39" s="371">
        <v>7166598.2800000003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292745916.75</v>
      </c>
      <c r="C43" s="4">
        <f t="shared" ref="C43:G43" si="5">SUM(C44,C53,C61,C71)</f>
        <v>338589212.57999998</v>
      </c>
      <c r="D43" s="4">
        <f t="shared" si="5"/>
        <v>631335129.32999992</v>
      </c>
      <c r="E43" s="4">
        <f t="shared" si="5"/>
        <v>363332027.43000001</v>
      </c>
      <c r="F43" s="4">
        <f t="shared" si="5"/>
        <v>361296319.44</v>
      </c>
      <c r="G43" s="4">
        <f t="shared" si="5"/>
        <v>268003101.89999995</v>
      </c>
    </row>
    <row r="44" spans="1:7" x14ac:dyDescent="0.25">
      <c r="A44" s="58" t="s">
        <v>390</v>
      </c>
      <c r="B44" s="47">
        <f>SUM(B45:B52)</f>
        <v>54409411.369999997</v>
      </c>
      <c r="C44" s="47">
        <f t="shared" ref="C44:G44" si="6">SUM(C45:C52)</f>
        <v>103974990.16</v>
      </c>
      <c r="D44" s="47">
        <f t="shared" si="6"/>
        <v>158384401.53</v>
      </c>
      <c r="E44" s="47">
        <f t="shared" si="6"/>
        <v>129709696.48</v>
      </c>
      <c r="F44" s="47">
        <f t="shared" si="6"/>
        <v>129709696.48</v>
      </c>
      <c r="G44" s="47">
        <f t="shared" si="6"/>
        <v>28674705.049999997</v>
      </c>
    </row>
    <row r="45" spans="1:7" x14ac:dyDescent="0.25">
      <c r="A45" s="80" t="s">
        <v>391</v>
      </c>
      <c r="B45" s="374">
        <v>32550</v>
      </c>
      <c r="C45" s="374">
        <v>5467224.5899999999</v>
      </c>
      <c r="D45" s="373">
        <v>5499774.5899999999</v>
      </c>
      <c r="E45" s="374">
        <v>5094086.9800000004</v>
      </c>
      <c r="F45" s="374">
        <v>5094086.9800000004</v>
      </c>
      <c r="G45" s="373">
        <v>405687.6099999994</v>
      </c>
    </row>
    <row r="46" spans="1:7" x14ac:dyDescent="0.25">
      <c r="A46" s="80" t="s">
        <v>392</v>
      </c>
      <c r="B46" s="373">
        <v>0</v>
      </c>
      <c r="C46" s="373">
        <v>0</v>
      </c>
      <c r="D46" s="373">
        <v>0</v>
      </c>
      <c r="E46" s="373">
        <v>0</v>
      </c>
      <c r="F46" s="373">
        <v>0</v>
      </c>
      <c r="G46" s="373">
        <v>0</v>
      </c>
    </row>
    <row r="47" spans="1:7" x14ac:dyDescent="0.25">
      <c r="A47" s="80" t="s">
        <v>393</v>
      </c>
      <c r="B47" s="374">
        <v>629725</v>
      </c>
      <c r="C47" s="374">
        <v>8408551.3000000007</v>
      </c>
      <c r="D47" s="373">
        <v>9038276.3000000007</v>
      </c>
      <c r="E47" s="374">
        <v>8001280.0499999998</v>
      </c>
      <c r="F47" s="374">
        <v>8001280.0499999998</v>
      </c>
      <c r="G47" s="373">
        <v>1036996.2500000009</v>
      </c>
    </row>
    <row r="48" spans="1:7" x14ac:dyDescent="0.25">
      <c r="A48" s="80" t="s">
        <v>394</v>
      </c>
      <c r="B48" s="373">
        <v>0</v>
      </c>
      <c r="C48" s="373">
        <v>0</v>
      </c>
      <c r="D48" s="373">
        <v>0</v>
      </c>
      <c r="E48" s="373">
        <v>0</v>
      </c>
      <c r="F48" s="373">
        <v>0</v>
      </c>
      <c r="G48" s="373">
        <v>0</v>
      </c>
    </row>
    <row r="49" spans="1:7" x14ac:dyDescent="0.25">
      <c r="A49" s="80" t="s">
        <v>395</v>
      </c>
      <c r="B49" s="374">
        <v>1356100</v>
      </c>
      <c r="C49" s="374">
        <v>10007686.51</v>
      </c>
      <c r="D49" s="373">
        <v>11363786.51</v>
      </c>
      <c r="E49" s="374">
        <v>9833755.8399999999</v>
      </c>
      <c r="F49" s="374">
        <v>9833755.8399999999</v>
      </c>
      <c r="G49" s="373">
        <v>1530030.67</v>
      </c>
    </row>
    <row r="50" spans="1:7" x14ac:dyDescent="0.25">
      <c r="A50" s="80" t="s">
        <v>396</v>
      </c>
      <c r="B50" s="373">
        <v>0</v>
      </c>
      <c r="C50" s="373">
        <v>0</v>
      </c>
      <c r="D50" s="373">
        <v>0</v>
      </c>
      <c r="E50" s="373">
        <v>0</v>
      </c>
      <c r="F50" s="373">
        <v>0</v>
      </c>
      <c r="G50" s="373">
        <v>0</v>
      </c>
    </row>
    <row r="51" spans="1:7" x14ac:dyDescent="0.25">
      <c r="A51" s="80" t="s">
        <v>397</v>
      </c>
      <c r="B51" s="374">
        <v>52391036.369999997</v>
      </c>
      <c r="C51" s="374">
        <v>78840899.920000002</v>
      </c>
      <c r="D51" s="373">
        <v>131231936.28999999</v>
      </c>
      <c r="E51" s="374">
        <v>105622277.02</v>
      </c>
      <c r="F51" s="374">
        <v>105622277.02</v>
      </c>
      <c r="G51" s="373">
        <v>25609659.269999996</v>
      </c>
    </row>
    <row r="52" spans="1:7" x14ac:dyDescent="0.25">
      <c r="A52" s="80" t="s">
        <v>398</v>
      </c>
      <c r="B52" s="374">
        <v>0</v>
      </c>
      <c r="C52" s="374">
        <v>1250627.8400000001</v>
      </c>
      <c r="D52" s="373">
        <v>1250627.8400000001</v>
      </c>
      <c r="E52" s="374">
        <v>1158296.5900000001</v>
      </c>
      <c r="F52" s="374">
        <v>1158296.5900000001</v>
      </c>
      <c r="G52" s="373">
        <v>92331.25</v>
      </c>
    </row>
    <row r="53" spans="1:7" x14ac:dyDescent="0.25">
      <c r="A53" s="58" t="s">
        <v>399</v>
      </c>
      <c r="B53" s="47">
        <f>SUM(B54:B60)</f>
        <v>221352776.75999999</v>
      </c>
      <c r="C53" s="47">
        <f t="shared" ref="C53:G53" si="7">SUM(C54:C60)</f>
        <v>202046356.87</v>
      </c>
      <c r="D53" s="47">
        <f t="shared" si="7"/>
        <v>423399133.62999994</v>
      </c>
      <c r="E53" s="47">
        <f t="shared" si="7"/>
        <v>222675266.53999999</v>
      </c>
      <c r="F53" s="47">
        <f t="shared" si="7"/>
        <v>220639558.54999998</v>
      </c>
      <c r="G53" s="47">
        <f t="shared" si="7"/>
        <v>200723867.08999991</v>
      </c>
    </row>
    <row r="54" spans="1:7" x14ac:dyDescent="0.25">
      <c r="A54" s="80" t="s">
        <v>400</v>
      </c>
      <c r="B54" s="376">
        <v>20761250</v>
      </c>
      <c r="C54" s="376">
        <v>10226778.4</v>
      </c>
      <c r="D54" s="375">
        <v>30988028.399999999</v>
      </c>
      <c r="E54" s="376">
        <v>14429785.76</v>
      </c>
      <c r="F54" s="376">
        <v>14429785.76</v>
      </c>
      <c r="G54" s="375">
        <v>16558242.639999999</v>
      </c>
    </row>
    <row r="55" spans="1:7" x14ac:dyDescent="0.25">
      <c r="A55" s="80" t="s">
        <v>401</v>
      </c>
      <c r="B55" s="376">
        <v>193136768.75999999</v>
      </c>
      <c r="C55" s="376">
        <v>139714837.03</v>
      </c>
      <c r="D55" s="375">
        <v>332851605.78999996</v>
      </c>
      <c r="E55" s="376">
        <v>192053194.61000001</v>
      </c>
      <c r="F55" s="376">
        <v>189991960.33000001</v>
      </c>
      <c r="G55" s="375">
        <v>140798411.17999995</v>
      </c>
    </row>
    <row r="56" spans="1:7" x14ac:dyDescent="0.25">
      <c r="A56" s="80" t="s">
        <v>402</v>
      </c>
      <c r="B56" s="375">
        <v>0</v>
      </c>
      <c r="C56" s="375">
        <v>0</v>
      </c>
      <c r="D56" s="375">
        <v>0</v>
      </c>
      <c r="E56" s="375">
        <v>0</v>
      </c>
      <c r="F56" s="375">
        <v>0</v>
      </c>
      <c r="G56" s="375">
        <v>0</v>
      </c>
    </row>
    <row r="57" spans="1:7" x14ac:dyDescent="0.25">
      <c r="A57" s="81" t="s">
        <v>403</v>
      </c>
      <c r="B57" s="376">
        <v>503250</v>
      </c>
      <c r="C57" s="376">
        <v>3206594.36</v>
      </c>
      <c r="D57" s="375">
        <v>3709844.36</v>
      </c>
      <c r="E57" s="376">
        <v>2995479.2</v>
      </c>
      <c r="F57" s="376">
        <v>2995479.2</v>
      </c>
      <c r="G57" s="375">
        <v>714365.15999999968</v>
      </c>
    </row>
    <row r="58" spans="1:7" x14ac:dyDescent="0.25">
      <c r="A58" s="80" t="s">
        <v>404</v>
      </c>
      <c r="B58" s="375">
        <v>0</v>
      </c>
      <c r="C58" s="375">
        <v>0</v>
      </c>
      <c r="D58" s="375">
        <v>0</v>
      </c>
      <c r="E58" s="375">
        <v>0</v>
      </c>
      <c r="F58" s="375">
        <v>0</v>
      </c>
      <c r="G58" s="375">
        <v>0</v>
      </c>
    </row>
    <row r="59" spans="1:7" x14ac:dyDescent="0.25">
      <c r="A59" s="80" t="s">
        <v>405</v>
      </c>
      <c r="B59" s="376">
        <v>6951508</v>
      </c>
      <c r="C59" s="376">
        <v>48898147.079999998</v>
      </c>
      <c r="D59" s="375">
        <v>55849655.079999998</v>
      </c>
      <c r="E59" s="376">
        <v>13196806.970000001</v>
      </c>
      <c r="F59" s="376">
        <v>13222333.26</v>
      </c>
      <c r="G59" s="375">
        <v>42652848.109999999</v>
      </c>
    </row>
    <row r="60" spans="1:7" x14ac:dyDescent="0.25">
      <c r="A60" s="80" t="s">
        <v>406</v>
      </c>
      <c r="B60" s="375">
        <v>0</v>
      </c>
      <c r="C60" s="375">
        <v>0</v>
      </c>
      <c r="D60" s="375">
        <v>0</v>
      </c>
      <c r="E60" s="375">
        <v>0</v>
      </c>
      <c r="F60" s="375">
        <v>0</v>
      </c>
      <c r="G60" s="375">
        <v>0</v>
      </c>
    </row>
    <row r="61" spans="1:7" x14ac:dyDescent="0.25">
      <c r="A61" s="58" t="s">
        <v>407</v>
      </c>
      <c r="B61" s="47">
        <f>SUM(B62:B70)</f>
        <v>15750</v>
      </c>
      <c r="C61" s="47">
        <f t="shared" ref="C61:G61" si="8">SUM(C62:C70)</f>
        <v>32567865.550000001</v>
      </c>
      <c r="D61" s="47">
        <f t="shared" si="8"/>
        <v>32583615.550000001</v>
      </c>
      <c r="E61" s="47">
        <f t="shared" si="8"/>
        <v>3877073.4099999997</v>
      </c>
      <c r="F61" s="47">
        <f t="shared" si="8"/>
        <v>3877073.4099999997</v>
      </c>
      <c r="G61" s="47">
        <f t="shared" si="8"/>
        <v>28706542.140000004</v>
      </c>
    </row>
    <row r="62" spans="1:7" x14ac:dyDescent="0.25">
      <c r="A62" s="80" t="s">
        <v>408</v>
      </c>
      <c r="B62" s="378">
        <v>10500</v>
      </c>
      <c r="C62" s="378">
        <v>4567060.82</v>
      </c>
      <c r="D62" s="377">
        <v>4577560.82</v>
      </c>
      <c r="E62" s="378">
        <v>2636424.86</v>
      </c>
      <c r="F62" s="378">
        <v>2636424.86</v>
      </c>
      <c r="G62" s="377">
        <v>1941135.9600000004</v>
      </c>
    </row>
    <row r="63" spans="1:7" x14ac:dyDescent="0.25">
      <c r="A63" s="80" t="s">
        <v>409</v>
      </c>
      <c r="B63" s="377">
        <v>0</v>
      </c>
      <c r="C63" s="377">
        <v>0</v>
      </c>
      <c r="D63" s="377">
        <v>0</v>
      </c>
      <c r="E63" s="377">
        <v>0</v>
      </c>
      <c r="F63" s="377">
        <v>0</v>
      </c>
      <c r="G63" s="377">
        <v>0</v>
      </c>
    </row>
    <row r="64" spans="1:7" x14ac:dyDescent="0.25">
      <c r="A64" s="80" t="s">
        <v>410</v>
      </c>
      <c r="B64" s="377">
        <v>0</v>
      </c>
      <c r="C64" s="377">
        <v>0</v>
      </c>
      <c r="D64" s="377">
        <v>0</v>
      </c>
      <c r="E64" s="377">
        <v>0</v>
      </c>
      <c r="F64" s="377">
        <v>0</v>
      </c>
      <c r="G64" s="377">
        <v>0</v>
      </c>
    </row>
    <row r="65" spans="1:7" x14ac:dyDescent="0.25">
      <c r="A65" s="80" t="s">
        <v>411</v>
      </c>
      <c r="B65" s="377">
        <v>0</v>
      </c>
      <c r="C65" s="377">
        <v>0</v>
      </c>
      <c r="D65" s="377">
        <v>0</v>
      </c>
      <c r="E65" s="377">
        <v>0</v>
      </c>
      <c r="F65" s="377">
        <v>0</v>
      </c>
      <c r="G65" s="377">
        <v>0</v>
      </c>
    </row>
    <row r="66" spans="1:7" x14ac:dyDescent="0.25">
      <c r="A66" s="80" t="s">
        <v>412</v>
      </c>
      <c r="B66" s="377">
        <v>0</v>
      </c>
      <c r="C66" s="377">
        <v>0</v>
      </c>
      <c r="D66" s="377">
        <v>0</v>
      </c>
      <c r="E66" s="377">
        <v>0</v>
      </c>
      <c r="F66" s="377">
        <v>0</v>
      </c>
      <c r="G66" s="377">
        <v>0</v>
      </c>
    </row>
    <row r="67" spans="1:7" x14ac:dyDescent="0.25">
      <c r="A67" s="80" t="s">
        <v>413</v>
      </c>
      <c r="B67" s="377">
        <v>0</v>
      </c>
      <c r="C67" s="377">
        <v>0</v>
      </c>
      <c r="D67" s="377">
        <v>0</v>
      </c>
      <c r="E67" s="377">
        <v>0</v>
      </c>
      <c r="F67" s="377">
        <v>0</v>
      </c>
      <c r="G67" s="377">
        <v>0</v>
      </c>
    </row>
    <row r="68" spans="1:7" x14ac:dyDescent="0.25">
      <c r="A68" s="80" t="s">
        <v>414</v>
      </c>
      <c r="B68" s="378">
        <v>5250</v>
      </c>
      <c r="C68" s="378">
        <v>27455242.170000002</v>
      </c>
      <c r="D68" s="377">
        <v>27460492.170000002</v>
      </c>
      <c r="E68" s="378">
        <v>736023.36</v>
      </c>
      <c r="F68" s="378">
        <v>736023.36</v>
      </c>
      <c r="G68" s="377">
        <v>26724468.810000002</v>
      </c>
    </row>
    <row r="69" spans="1:7" x14ac:dyDescent="0.25">
      <c r="A69" s="80" t="s">
        <v>415</v>
      </c>
      <c r="B69" s="378">
        <v>0</v>
      </c>
      <c r="C69" s="378">
        <v>545562.56000000006</v>
      </c>
      <c r="D69" s="377">
        <v>545562.56000000006</v>
      </c>
      <c r="E69" s="378">
        <v>504625.19</v>
      </c>
      <c r="F69" s="378">
        <v>504625.19</v>
      </c>
      <c r="G69" s="377">
        <v>40937.370000000054</v>
      </c>
    </row>
    <row r="70" spans="1:7" x14ac:dyDescent="0.25">
      <c r="A70" s="80" t="s">
        <v>416</v>
      </c>
      <c r="B70" s="377">
        <v>0</v>
      </c>
      <c r="C70" s="377">
        <v>0</v>
      </c>
      <c r="D70" s="377">
        <v>0</v>
      </c>
      <c r="E70" s="377">
        <v>0</v>
      </c>
      <c r="F70" s="377">
        <v>0</v>
      </c>
      <c r="G70" s="377">
        <v>0</v>
      </c>
    </row>
    <row r="71" spans="1:7" x14ac:dyDescent="0.25">
      <c r="A71" s="59" t="s">
        <v>417</v>
      </c>
      <c r="B71" s="47">
        <f>SUM(B72:B75)</f>
        <v>16967978.620000001</v>
      </c>
      <c r="C71" s="47">
        <f t="shared" ref="C71:G71" si="9">SUM(C72:C75)</f>
        <v>0</v>
      </c>
      <c r="D71" s="47">
        <f t="shared" si="9"/>
        <v>16967978.620000001</v>
      </c>
      <c r="E71" s="47">
        <f t="shared" si="9"/>
        <v>7069991</v>
      </c>
      <c r="F71" s="47">
        <f t="shared" si="9"/>
        <v>7069991</v>
      </c>
      <c r="G71" s="47">
        <f t="shared" si="9"/>
        <v>9897987.620000001</v>
      </c>
    </row>
    <row r="72" spans="1:7" x14ac:dyDescent="0.25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419</v>
      </c>
      <c r="B73" s="380">
        <v>16967978.620000001</v>
      </c>
      <c r="C73" s="380">
        <v>0</v>
      </c>
      <c r="D73" s="379">
        <v>16967978.620000001</v>
      </c>
      <c r="E73" s="380">
        <v>7069991</v>
      </c>
      <c r="F73" s="380">
        <v>7069991</v>
      </c>
      <c r="G73" s="379">
        <v>9897987.620000001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601531346.19000006</v>
      </c>
      <c r="C77" s="4">
        <f t="shared" ref="C77:G77" si="10">C43+C9</f>
        <v>478200849.59999996</v>
      </c>
      <c r="D77" s="4">
        <f t="shared" si="10"/>
        <v>1079732195.79</v>
      </c>
      <c r="E77" s="4">
        <f t="shared" si="10"/>
        <v>493675921.44</v>
      </c>
      <c r="F77" s="4">
        <f t="shared" si="10"/>
        <v>491641833.44999999</v>
      </c>
      <c r="G77" s="4">
        <f t="shared" si="10"/>
        <v>586056274.3499999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19 C9:G9 B10:C10 E10:G10 B27:G27 B37:G38 B40:G43 B53:G53 B61:G61 B71:G72 B74:G77 C44:G4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abSelected="1" zoomScale="75" zoomScaleNormal="75" workbookViewId="0">
      <selection activeCell="C51" sqref="C5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3" t="s">
        <v>423</v>
      </c>
      <c r="B1" s="245"/>
      <c r="C1" s="245"/>
      <c r="D1" s="245"/>
      <c r="E1" s="245"/>
      <c r="F1" s="245"/>
      <c r="G1" s="246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248" t="s">
        <v>425</v>
      </c>
      <c r="B7" s="251" t="s">
        <v>298</v>
      </c>
      <c r="C7" s="251"/>
      <c r="D7" s="251"/>
      <c r="E7" s="251"/>
      <c r="F7" s="251"/>
      <c r="G7" s="251" t="s">
        <v>299</v>
      </c>
    </row>
    <row r="8" spans="1:7" ht="30" x14ac:dyDescent="0.25">
      <c r="A8" s="249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261"/>
    </row>
    <row r="9" spans="1:7" ht="15.75" customHeight="1" x14ac:dyDescent="0.25">
      <c r="A9" s="26" t="s">
        <v>426</v>
      </c>
      <c r="B9" s="119">
        <f>SUM(B10,B11,B12,B15,B16,B19)</f>
        <v>182482174.93000001</v>
      </c>
      <c r="C9" s="119">
        <f>SUM(C10,C11,C12,C15,C16,C19)</f>
        <v>-54643210.5</v>
      </c>
      <c r="D9" s="119">
        <f>SUM(D10,D11,D12,D15,D16,D19)</f>
        <v>127838964.43000001</v>
      </c>
      <c r="E9" s="119">
        <f>SUM(E10,E11,E12,E15,E16,E19)</f>
        <v>8517141.7699999996</v>
      </c>
      <c r="F9" s="119">
        <f>SUM(F10,F11,F12,F15,F16,F19)</f>
        <v>8518761.7699999996</v>
      </c>
      <c r="G9" s="119">
        <f>SUM(G10,G11,G12,G15,G16,G19)</f>
        <v>119321822.66000001</v>
      </c>
    </row>
    <row r="10" spans="1:7" x14ac:dyDescent="0.25">
      <c r="A10" s="58" t="s">
        <v>427</v>
      </c>
      <c r="B10" s="381">
        <v>182482174.93000001</v>
      </c>
      <c r="C10" s="381">
        <v>-54643210.5</v>
      </c>
      <c r="D10" s="382">
        <v>127838964.43000001</v>
      </c>
      <c r="E10" s="381">
        <v>8517141.7699999996</v>
      </c>
      <c r="F10" s="381">
        <v>8518761.7699999996</v>
      </c>
      <c r="G10" s="76">
        <f>D10-E10</f>
        <v>119321822.66000001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0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1">C13+C14</f>
        <v>0</v>
      </c>
      <c r="D12" s="76">
        <f t="shared" si="1"/>
        <v>0</v>
      </c>
      <c r="E12" s="76">
        <f t="shared" si="1"/>
        <v>0</v>
      </c>
      <c r="F12" s="76">
        <f t="shared" si="1"/>
        <v>0</v>
      </c>
      <c r="G12" s="76">
        <f t="shared" si="1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0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0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0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2">C17+C18</f>
        <v>0</v>
      </c>
      <c r="D16" s="76">
        <f t="shared" si="2"/>
        <v>0</v>
      </c>
      <c r="E16" s="76">
        <f t="shared" si="2"/>
        <v>0</v>
      </c>
      <c r="F16" s="76">
        <f t="shared" si="2"/>
        <v>0</v>
      </c>
      <c r="G16" s="76">
        <f t="shared" si="2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0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0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0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32989636.370000001</v>
      </c>
      <c r="C21" s="119">
        <f t="shared" ref="C21:F21" si="3">SUM(C22,C23,C24,C27,C28,C31)</f>
        <v>63377836.229999997</v>
      </c>
      <c r="D21" s="119">
        <f t="shared" si="3"/>
        <v>96367472.599999994</v>
      </c>
      <c r="E21" s="119">
        <f t="shared" si="3"/>
        <v>83124565.569999993</v>
      </c>
      <c r="F21" s="119">
        <f t="shared" si="3"/>
        <v>83124565.569999993</v>
      </c>
      <c r="G21" s="119">
        <f>SUM(G22,G23,G24,G27,G28,G31)</f>
        <v>13242907.030000001</v>
      </c>
    </row>
    <row r="22" spans="1:7" x14ac:dyDescent="0.25">
      <c r="A22" s="58" t="s">
        <v>427</v>
      </c>
      <c r="B22" s="383">
        <v>32989636.370000001</v>
      </c>
      <c r="C22" s="383">
        <v>63377836.229999997</v>
      </c>
      <c r="D22" s="384">
        <v>96367472.599999994</v>
      </c>
      <c r="E22" s="383">
        <v>83124565.569999993</v>
      </c>
      <c r="F22" s="383">
        <v>83124565.569999993</v>
      </c>
      <c r="G22" s="76">
        <f t="shared" ref="G22:G31" si="4">D22-E22</f>
        <v>13242907.030000001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4"/>
        <v>0</v>
      </c>
    </row>
    <row r="24" spans="1:7" x14ac:dyDescent="0.25">
      <c r="A24" s="58" t="s">
        <v>429</v>
      </c>
      <c r="B24" s="76">
        <f t="shared" ref="B24:G24" si="5">B25+B26</f>
        <v>0</v>
      </c>
      <c r="C24" s="76">
        <f t="shared" si="5"/>
        <v>0</v>
      </c>
      <c r="D24" s="76">
        <f t="shared" si="5"/>
        <v>0</v>
      </c>
      <c r="E24" s="76">
        <f t="shared" si="5"/>
        <v>0</v>
      </c>
      <c r="F24" s="76">
        <f t="shared" si="5"/>
        <v>0</v>
      </c>
      <c r="G24" s="76">
        <f t="shared" si="5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4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4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4"/>
        <v>0</v>
      </c>
    </row>
    <row r="28" spans="1:7" ht="30" x14ac:dyDescent="0.25">
      <c r="A28" s="59" t="s">
        <v>433</v>
      </c>
      <c r="B28" s="76">
        <f t="shared" ref="B28:G28" si="6">B29+B30</f>
        <v>0</v>
      </c>
      <c r="C28" s="76">
        <f t="shared" si="6"/>
        <v>0</v>
      </c>
      <c r="D28" s="76">
        <f t="shared" si="6"/>
        <v>0</v>
      </c>
      <c r="E28" s="76">
        <f t="shared" si="6"/>
        <v>0</v>
      </c>
      <c r="F28" s="76">
        <f t="shared" si="6"/>
        <v>0</v>
      </c>
      <c r="G28" s="76">
        <f t="shared" si="6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4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4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4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215471811.30000001</v>
      </c>
      <c r="C33" s="119">
        <f t="shared" ref="C33:G33" si="7">C21+C9</f>
        <v>8734625.7299999967</v>
      </c>
      <c r="D33" s="119">
        <f t="shared" si="7"/>
        <v>224206437.03</v>
      </c>
      <c r="E33" s="119">
        <f t="shared" si="7"/>
        <v>91641707.339999989</v>
      </c>
      <c r="F33" s="119">
        <f t="shared" si="7"/>
        <v>91643327.339999989</v>
      </c>
      <c r="G33" s="119">
        <f t="shared" si="7"/>
        <v>132564729.69000001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1 B34:G34 B12:F21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Egresos</cp:lastModifiedBy>
  <cp:revision/>
  <cp:lastPrinted>2024-03-20T14:35:03Z</cp:lastPrinted>
  <dcterms:created xsi:type="dcterms:W3CDTF">2023-03-16T22:14:51Z</dcterms:created>
  <dcterms:modified xsi:type="dcterms:W3CDTF">2024-07-28T06:08:45Z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