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SEG entrega Cierres trimestrales\2024\3er Trim 2024\1. PT DIGITALES\"/>
    </mc:Choice>
  </mc:AlternateContent>
  <xr:revisionPtr revIDLastSave="0" documentId="13_ncr:1_{F6C5B0E1-0460-4F83-B61E-901FE23A6F04}" xr6:coauthVersionLast="47" xr6:coauthVersionMax="47" xr10:uidLastSave="{00000000-0000-0000-0000-000000000000}"/>
  <bookViews>
    <workbookView xWindow="-120" yWindow="-120" windowWidth="20730" windowHeight="11040" tabRatio="866" firstSheet="4" activeTab="5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9" l="1"/>
  <c r="C44" i="9"/>
  <c r="B44" i="9"/>
  <c r="C19" i="9"/>
  <c r="C10" i="9"/>
  <c r="B9" i="8"/>
  <c r="C93" i="7"/>
  <c r="F85" i="7"/>
  <c r="E85" i="7"/>
  <c r="D85" i="7"/>
  <c r="C85" i="7"/>
  <c r="C75" i="7"/>
  <c r="C71" i="7"/>
  <c r="C62" i="7"/>
  <c r="C18" i="7"/>
  <c r="C10" i="7"/>
  <c r="C45" i="6"/>
  <c r="D45" i="6"/>
  <c r="F45" i="6"/>
  <c r="E45" i="6"/>
  <c r="D28" i="6"/>
  <c r="B16" i="6"/>
  <c r="D17" i="5"/>
  <c r="C17" i="5"/>
  <c r="E9" i="2"/>
  <c r="B60" i="2"/>
  <c r="B25" i="2"/>
  <c r="B9" i="2"/>
  <c r="G10" i="10"/>
  <c r="C56" i="8"/>
  <c r="D56" i="8"/>
  <c r="E56" i="8"/>
  <c r="F56" i="8"/>
  <c r="G56" i="8"/>
  <c r="B56" i="8"/>
  <c r="G9" i="8"/>
  <c r="F9" i="8"/>
  <c r="E9" i="8"/>
  <c r="D9" i="8"/>
  <c r="C9" i="8"/>
  <c r="C38" i="7"/>
  <c r="E10" i="7"/>
  <c r="D10" i="7"/>
  <c r="E28" i="6"/>
  <c r="E16" i="6"/>
  <c r="D16" i="6"/>
  <c r="C16" i="6"/>
  <c r="G9" i="3"/>
  <c r="E19" i="2"/>
  <c r="B17" i="2"/>
  <c r="B28" i="7" l="1"/>
  <c r="D19" i="16" l="1"/>
  <c r="E19" i="16" s="1"/>
  <c r="F19" i="16" s="1"/>
  <c r="G19" i="16" s="1"/>
  <c r="D18" i="16"/>
  <c r="E18" i="16" s="1"/>
  <c r="F18" i="16" s="1"/>
  <c r="G18" i="16" s="1"/>
  <c r="D17" i="16"/>
  <c r="E17" i="16" s="1"/>
  <c r="F17" i="16" s="1"/>
  <c r="G17" i="16" s="1"/>
  <c r="D16" i="16"/>
  <c r="E16" i="16" s="1"/>
  <c r="F16" i="16" s="1"/>
  <c r="G16" i="16" s="1"/>
  <c r="D15" i="16"/>
  <c r="E15" i="16" s="1"/>
  <c r="F15" i="16" s="1"/>
  <c r="G15" i="16" s="1"/>
  <c r="D14" i="16"/>
  <c r="E14" i="16" s="1"/>
  <c r="F14" i="16" s="1"/>
  <c r="G14" i="16" s="1"/>
  <c r="D13" i="16"/>
  <c r="E13" i="16" s="1"/>
  <c r="F13" i="16" s="1"/>
  <c r="G13" i="16" s="1"/>
  <c r="D12" i="16"/>
  <c r="E12" i="16" s="1"/>
  <c r="F12" i="16" s="1"/>
  <c r="G12" i="16" s="1"/>
  <c r="D11" i="16"/>
  <c r="E11" i="16" s="1"/>
  <c r="F11" i="16" s="1"/>
  <c r="G11" i="16" s="1"/>
  <c r="D10" i="16"/>
  <c r="E10" i="16" s="1"/>
  <c r="F10" i="16" s="1"/>
  <c r="G10" i="16" s="1"/>
  <c r="D9" i="16"/>
  <c r="E9" i="16" s="1"/>
  <c r="F9" i="16" s="1"/>
  <c r="G9" i="16" s="1"/>
  <c r="D8" i="16"/>
  <c r="E8" i="16" s="1"/>
  <c r="F8" i="16" s="1"/>
  <c r="G8" i="16" s="1"/>
  <c r="B7" i="16"/>
  <c r="D10" i="9" l="1"/>
  <c r="D103" i="7"/>
  <c r="B10" i="7"/>
  <c r="B45" i="6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F29" i="19" s="1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A2" i="16"/>
  <c r="B31" i="16" l="1"/>
  <c r="C30" i="20"/>
  <c r="D30" i="20"/>
  <c r="B29" i="19"/>
  <c r="D29" i="19"/>
  <c r="E28" i="22"/>
  <c r="G28" i="22"/>
  <c r="C29" i="19"/>
  <c r="E29" i="19"/>
  <c r="G29" i="19"/>
  <c r="B30" i="20"/>
  <c r="F30" i="20"/>
  <c r="E30" i="20"/>
  <c r="C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D9" i="10" s="1"/>
  <c r="E12" i="10"/>
  <c r="F12" i="10"/>
  <c r="F9" i="10" s="1"/>
  <c r="C9" i="10" l="1"/>
  <c r="E9" i="10"/>
  <c r="B12" i="10"/>
  <c r="B9" i="10" s="1"/>
  <c r="C71" i="9"/>
  <c r="D71" i="9"/>
  <c r="E71" i="9"/>
  <c r="F71" i="9"/>
  <c r="G71" i="9"/>
  <c r="D61" i="9"/>
  <c r="E61" i="9"/>
  <c r="F61" i="9"/>
  <c r="G61" i="9"/>
  <c r="C53" i="9"/>
  <c r="D53" i="9"/>
  <c r="E53" i="9"/>
  <c r="F53" i="9"/>
  <c r="G53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D19" i="9"/>
  <c r="E19" i="9"/>
  <c r="F19" i="9"/>
  <c r="G19" i="9"/>
  <c r="E10" i="9"/>
  <c r="F10" i="9"/>
  <c r="G10" i="9"/>
  <c r="B71" i="9"/>
  <c r="B61" i="9"/>
  <c r="B53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8" i="3" s="1"/>
  <c r="F13" i="3"/>
  <c r="F9" i="3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58" i="7"/>
  <c r="C48" i="7"/>
  <c r="C2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18" i="7"/>
  <c r="G74" i="6"/>
  <c r="G73" i="6"/>
  <c r="G68" i="6"/>
  <c r="G67" i="6" s="1"/>
  <c r="G61" i="6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37" i="6"/>
  <c r="F35" i="6"/>
  <c r="F28" i="6"/>
  <c r="F16" i="6"/>
  <c r="E75" i="6"/>
  <c r="E67" i="6"/>
  <c r="E59" i="6"/>
  <c r="E54" i="6"/>
  <c r="E37" i="6"/>
  <c r="E35" i="6"/>
  <c r="D75" i="6"/>
  <c r="D67" i="6"/>
  <c r="D59" i="6"/>
  <c r="D54" i="6"/>
  <c r="D37" i="6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37" i="6"/>
  <c r="C35" i="6"/>
  <c r="C28" i="6"/>
  <c r="C41" i="6" s="1"/>
  <c r="B75" i="6"/>
  <c r="B67" i="6"/>
  <c r="B59" i="6"/>
  <c r="B54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3" i="5"/>
  <c r="C13" i="5"/>
  <c r="B13" i="5"/>
  <c r="B13" i="3"/>
  <c r="C9" i="3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9" i="2"/>
  <c r="C60" i="2"/>
  <c r="C41" i="2"/>
  <c r="B41" i="2"/>
  <c r="C38" i="2"/>
  <c r="G59" i="6" l="1"/>
  <c r="B43" i="9"/>
  <c r="C9" i="9"/>
  <c r="F41" i="6"/>
  <c r="F8" i="3"/>
  <c r="F20" i="3" s="1"/>
  <c r="C9" i="7"/>
  <c r="C8" i="3"/>
  <c r="C20" i="3" s="1"/>
  <c r="E65" i="6"/>
  <c r="D41" i="6"/>
  <c r="E79" i="2"/>
  <c r="C65" i="6"/>
  <c r="C70" i="6" s="1"/>
  <c r="E47" i="2"/>
  <c r="E59" i="2" s="1"/>
  <c r="G75" i="6"/>
  <c r="B9" i="9"/>
  <c r="F101" i="8"/>
  <c r="E101" i="8"/>
  <c r="G146" i="7"/>
  <c r="E84" i="7"/>
  <c r="G62" i="7"/>
  <c r="G71" i="7"/>
  <c r="G28" i="7"/>
  <c r="B9" i="7"/>
  <c r="F65" i="6"/>
  <c r="F70" i="6" s="1"/>
  <c r="G28" i="6"/>
  <c r="F79" i="2"/>
  <c r="F47" i="2"/>
  <c r="F59" i="2" s="1"/>
  <c r="F81" i="2" s="1"/>
  <c r="K20" i="4"/>
  <c r="E20" i="4"/>
  <c r="I20" i="4"/>
  <c r="C43" i="9"/>
  <c r="D9" i="9"/>
  <c r="E9" i="9"/>
  <c r="G9" i="9"/>
  <c r="D43" i="9"/>
  <c r="E43" i="9"/>
  <c r="G43" i="9"/>
  <c r="B101" i="8"/>
  <c r="D101" i="8"/>
  <c r="C101" i="8"/>
  <c r="G101" i="8"/>
  <c r="G123" i="7"/>
  <c r="B84" i="7"/>
  <c r="C84" i="7"/>
  <c r="G18" i="7"/>
  <c r="G38" i="7"/>
  <c r="G75" i="7"/>
  <c r="G93" i="7"/>
  <c r="G133" i="7"/>
  <c r="G150" i="7"/>
  <c r="D84" i="7"/>
  <c r="E9" i="7"/>
  <c r="F84" i="7"/>
  <c r="G58" i="7"/>
  <c r="G113" i="7"/>
  <c r="G137" i="7"/>
  <c r="B41" i="6"/>
  <c r="B65" i="6"/>
  <c r="G54" i="6"/>
  <c r="D65" i="6"/>
  <c r="E41" i="6"/>
  <c r="E70" i="6" s="1"/>
  <c r="B44" i="5"/>
  <c r="B11" i="5" s="1"/>
  <c r="B8" i="5" s="1"/>
  <c r="D44" i="5"/>
  <c r="D11" i="5" s="1"/>
  <c r="C57" i="5"/>
  <c r="C59" i="5" s="1"/>
  <c r="D57" i="5"/>
  <c r="D59" i="5" s="1"/>
  <c r="B72" i="5"/>
  <c r="B74" i="5" s="1"/>
  <c r="C44" i="5"/>
  <c r="C11" i="5" s="1"/>
  <c r="B57" i="5"/>
  <c r="B59" i="5" s="1"/>
  <c r="C72" i="5"/>
  <c r="C74" i="5" s="1"/>
  <c r="D72" i="5"/>
  <c r="D74" i="5" s="1"/>
  <c r="J20" i="4"/>
  <c r="G20" i="4"/>
  <c r="H20" i="4"/>
  <c r="G20" i="3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16" i="6"/>
  <c r="G37" i="6"/>
  <c r="D8" i="5" l="1"/>
  <c r="D21" i="5" s="1"/>
  <c r="D23" i="5" s="1"/>
  <c r="D25" i="5" s="1"/>
  <c r="D33" i="5" s="1"/>
  <c r="C8" i="5"/>
  <c r="C21" i="5" s="1"/>
  <c r="C23" i="5" s="1"/>
  <c r="C25" i="5" s="1"/>
  <c r="C33" i="5" s="1"/>
  <c r="E159" i="7"/>
  <c r="C159" i="7"/>
  <c r="D70" i="6"/>
  <c r="E81" i="2"/>
  <c r="G41" i="6"/>
  <c r="G42" i="6" s="1"/>
  <c r="G65" i="6"/>
  <c r="G77" i="9"/>
  <c r="E77" i="9"/>
  <c r="C77" i="9"/>
  <c r="D77" i="9"/>
  <c r="F159" i="7"/>
  <c r="B159" i="7"/>
  <c r="G9" i="7"/>
  <c r="B70" i="6"/>
  <c r="B21" i="5"/>
  <c r="B23" i="5" s="1"/>
  <c r="B25" i="5" s="1"/>
  <c r="B33" i="5" s="1"/>
  <c r="B77" i="9"/>
  <c r="F77" i="9"/>
  <c r="D159" i="7"/>
  <c r="G84" i="7"/>
  <c r="G70" i="6" l="1"/>
  <c r="G159" i="7"/>
  <c r="B38" i="2"/>
  <c r="C31" i="2"/>
  <c r="B31" i="2"/>
  <c r="C25" i="2"/>
  <c r="C17" i="2"/>
  <c r="C9" i="2"/>
  <c r="B47" i="2"/>
  <c r="B62" i="2" l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<sst xmlns="http://schemas.openxmlformats.org/spreadsheetml/2006/main" count="1102" uniqueCount="645">
  <si>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</si>
  <si>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</si>
  <si>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</si>
  <si>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</si>
  <si>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</si>
  <si>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</si>
  <si>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</si>
  <si>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</si>
  <si>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</si>
  <si>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</si>
  <si>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</si>
  <si>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</si>
  <si>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</si>
  <si>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</si>
  <si>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</si>
  <si>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</si>
  <si>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</si>
  <si>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</si>
  <si>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</si>
  <si>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</si>
  <si>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</si>
  <si>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</si>
  <si>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</si>
  <si>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</si>
  <si>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</si>
  <si>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</si>
  <si>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</si>
  <si>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</si>
  <si>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</si>
  <si>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</si>
  <si>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</si>
  <si>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</si>
  <si>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</si>
  <si>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</si>
  <si>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</si>
  <si>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</si>
  <si>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</si>
  <si>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</si>
  <si>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</si>
  <si>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</si>
  <si>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</si>
  <si>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</si>
  <si>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</si>
  <si>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</si>
  <si>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</si>
  <si>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</si>
  <si>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</si>
  <si>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</si>
  <si>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</si>
  <si>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</si>
  <si>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</si>
  <si>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</si>
  <si>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</si>
  <si>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</si>
  <si>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</si>
  <si>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</si>
  <si>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</si>
  <si>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</si>
  <si>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</si>
  <si>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</si>
  <si>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</si>
  <si>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</si>
  <si>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</si>
  <si>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</si>
  <si>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</si>
  <si>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</si>
  <si>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</si>
  <si>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</si>
  <si>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</si>
  <si>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</si>
  <si>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</si>
  <si>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</si>
  <si>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</si>
  <si>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</si>
  <si>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</si>
  <si>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</si>
  <si>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</si>
  <si>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</si>
  <si>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</si>
  <si>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</si>
  <si>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</si>
  <si>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</si>
  <si>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</si>
  <si>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</si>
  <si>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</si>
  <si>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</si>
  <si>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</si>
  <si>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</si>
  <si>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</si>
  <si>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</si>
  <si>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</si>
  <si>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</si>
  <si>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</si>
  <si>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</si>
  <si>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</si>
  <si>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</si>
  <si>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</si>
  <si>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</si>
  <si>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</si>
  <si>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</si>
  <si>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</si>
  <si>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</si>
  <si>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</si>
  <si>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</si>
  <si>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</si>
  <si>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</si>
  <si>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</si>
  <si>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</si>
  <si>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</si>
  <si>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</si>
  <si>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</si>
  <si>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</si>
  <si>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</si>
  <si>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</si>
  <si>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</si>
  <si>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</si>
  <si>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</si>
  <si>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</si>
  <si>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</si>
  <si>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</si>
  <si>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</si>
  <si>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</si>
  <si>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</si>
  <si>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</si>
  <si>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</si>
  <si>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</si>
  <si>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</si>
  <si>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</si>
  <si>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</si>
  <si>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</si>
  <si>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</si>
  <si>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</si>
  <si>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</si>
  <si>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</si>
  <si>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</si>
  <si>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</si>
  <si>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</si>
  <si>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</si>
  <si>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</si>
  <si>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</si>
  <si>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</si>
  <si>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</si>
  <si>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</si>
  <si>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</si>
  <si>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</si>
  <si>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</si>
  <si>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</si>
  <si>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</si>
  <si>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</si>
  <si>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</si>
  <si>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</si>
  <si>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</si>
  <si>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</si>
  <si>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</si>
  <si>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</si>
  <si>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</si>
  <si>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</si>
  <si>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</si>
  <si>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</si>
  <si>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</si>
  <si>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</si>
  <si>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</si>
  <si>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</si>
  <si>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</si>
  <si>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</si>
  <si>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</si>
  <si>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</si>
  <si>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</si>
  <si>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</si>
  <si>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</si>
  <si>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</si>
  <si>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</si>
  <si>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</si>
  <si>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</si>
  <si>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</si>
  <si>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</si>
  <si>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</si>
  <si>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</si>
  <si>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</si>
  <si>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</si>
  <si>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</si>
  <si>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</si>
  <si>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</si>
  <si>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</si>
  <si>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</si>
  <si>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</si>
  <si>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</si>
  <si>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</si>
  <si>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</si>
  <si>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</si>
  <si>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</si>
  <si>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</si>
  <si>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</si>
  <si>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</si>
  <si>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</si>
  <si>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</si>
  <si>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</si>
  <si>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</si>
  <si>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</si>
  <si>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</si>
  <si>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</si>
  <si>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</si>
  <si>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</si>
  <si>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</si>
  <si>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</si>
  <si>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</si>
  <si>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</si>
  <si>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</si>
  <si>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</si>
  <si>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</si>
  <si>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</si>
  <si>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</si>
  <si>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</si>
  <si>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</si>
  <si>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</si>
  <si>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</si>
  <si>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</si>
  <si>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</si>
  <si>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</si>
  <si>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</si>
  <si>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</si>
  <si>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</si>
  <si>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</si>
  <si>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</si>
  <si>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</si>
  <si>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</si>
  <si>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</si>
  <si>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</si>
  <si>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</si>
  <si>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</si>
  <si>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</si>
  <si>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</si>
  <si>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</si>
  <si>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</si>
  <si>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</si>
  <si>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</si>
  <si>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</si>
  <si>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</si>
  <si>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</si>
  <si>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</si>
  <si>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</si>
  <si>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</si>
  <si>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</si>
  <si>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</si>
  <si>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</si>
  <si>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</si>
  <si>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</si>
  <si>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</si>
  <si>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</si>
  <si>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</si>
  <si>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</si>
  <si>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</si>
  <si>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</si>
  <si>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</si>
  <si>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</si>
  <si>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</si>
  <si>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</si>
  <si>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</si>
  <si>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</si>
  <si>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</si>
  <si>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</si>
  <si>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</si>
  <si>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</si>
  <si>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</si>
  <si>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</si>
  <si>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</si>
  <si>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</si>
  <si>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</si>
  <si>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</si>
  <si>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</si>
  <si>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</si>
  <si>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</si>
  <si>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</si>
  <si>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</si>
  <si>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</si>
  <si>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</si>
  <si>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</si>
  <si>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</si>
  <si>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</si>
  <si>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</si>
  <si>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</si>
  <si>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</si>
  <si>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</si>
  <si>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</si>
  <si>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</si>
  <si>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</si>
  <si>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</si>
  <si>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</si>
  <si>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</si>
  <si>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</si>
  <si>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</si>
  <si>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</si>
  <si>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</si>
  <si>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</si>
  <si>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</si>
  <si>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</si>
  <si>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</si>
  <si>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</si>
  <si>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</si>
  <si>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</si>
  <si>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</si>
  <si>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</si>
  <si>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</si>
  <si>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</si>
  <si>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</si>
  <si>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</si>
  <si>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</si>
  <si>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</si>
  <si>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</si>
  <si>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</si>
  <si>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</si>
  <si>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</si>
  <si>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</si>
  <si>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</si>
  <si>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</si>
  <si>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</si>
  <si>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</si>
  <si>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</si>
  <si>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</si>
  <si>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</si>
  <si>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</si>
  <si>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</si>
  <si>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</si>
  <si>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</si>
  <si>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</si>
  <si>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</si>
  <si>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</si>
  <si>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</si>
  <si>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</si>
  <si>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</si>
  <si>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</si>
  <si>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</si>
  <si>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</si>
  <si>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</si>
  <si>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</si>
  <si>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</si>
  <si>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</si>
  <si>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</si>
  <si>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</si>
  <si>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</si>
  <si>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</si>
  <si>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</si>
  <si>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</si>
  <si>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</si>
  <si>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</si>
  <si>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</si>
  <si>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</si>
  <si>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</si>
  <si>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</si>
  <si>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</si>
  <si>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</si>
  <si>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</si>
  <si>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</si>
  <si>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</si>
  <si>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</si>
  <si>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</si>
  <si>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</si>
  <si>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</si>
  <si>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</si>
  <si>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</si>
  <si>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</si>
  <si>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</si>
  <si>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</si>
  <si>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</si>
  <si>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</si>
  <si>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</si>
  <si>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</si>
  <si>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</si>
  <si>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</si>
  <si>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</si>
  <si>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</si>
  <si>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</si>
  <si>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</si>
  <si>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</si>
  <si>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</si>
  <si>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</si>
  <si>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</si>
  <si>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</si>
  <si>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</si>
  <si>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</si>
  <si>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</si>
  <si>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</si>
  <si>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</si>
  <si>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</si>
  <si>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</si>
  <si>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</si>
  <si>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</si>
  <si>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</si>
  <si>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</si>
  <si>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</si>
  <si>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</si>
  <si>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</si>
  <si>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</si>
  <si>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</si>
  <si>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</si>
  <si>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</si>
  <si>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</si>
  <si>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</si>
  <si>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</si>
  <si>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</si>
  <si>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</si>
  <si>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</si>
  <si>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</si>
  <si>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</si>
  <si>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</si>
  <si>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</si>
  <si>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</si>
  <si>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</si>
  <si>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</si>
  <si>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</si>
  <si>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</si>
  <si>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</si>
  <si>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</si>
  <si>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</si>
  <si>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</si>
  <si>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</si>
  <si>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</si>
  <si>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</si>
  <si>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</si>
  <si>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</si>
  <si>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</si>
  <si>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</si>
  <si>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</si>
  <si>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</si>
  <si>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</si>
  <si>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</si>
  <si>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</si>
  <si>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</si>
  <si>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</si>
  <si>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</si>
  <si>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</si>
  <si>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</si>
  <si>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</si>
  <si>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</si>
  <si>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</si>
  <si>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</si>
  <si>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</si>
  <si>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</si>
  <si>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</si>
  <si>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</si>
  <si>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</si>
  <si>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</si>
  <si>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</si>
  <si>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</si>
  <si>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</si>
  <si>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</si>
  <si>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</si>
  <si>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</si>
  <si>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</si>
  <si>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</si>
  <si>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</si>
  <si>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</si>
  <si>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</si>
  <si>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</si>
  <si>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</si>
  <si>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</si>
  <si>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</si>
  <si>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</si>
  <si>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</si>
  <si>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</si>
  <si>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</si>
  <si>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</si>
  <si>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</si>
  <si>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</si>
  <si>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</si>
  <si>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</si>
  <si>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</si>
  <si>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</si>
  <si>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</si>
  <si>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</si>
  <si>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</si>
  <si>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</si>
  <si>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</si>
  <si>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</si>
  <si>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</si>
  <si>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</si>
  <si>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</si>
  <si>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</si>
  <si>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</si>
  <si>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</si>
  <si>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</si>
  <si>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</si>
  <si>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</si>
  <si>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</si>
  <si>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</si>
  <si>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</si>
  <si>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</si>
  <si>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</si>
  <si>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</si>
  <si>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</si>
  <si>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</si>
  <si>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</si>
  <si>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</si>
  <si>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</si>
  <si>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</si>
  <si>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</si>
  <si>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</si>
  <si>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</si>
  <si>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</si>
  <si>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</si>
  <si>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</si>
  <si>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</si>
  <si>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</si>
  <si>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</si>
  <si>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</si>
  <si>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</si>
  <si>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</si>
  <si>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</si>
  <si>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</si>
  <si>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</si>
  <si>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</si>
  <si>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</si>
  <si>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</si>
  <si>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</si>
  <si>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</si>
  <si>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</si>
  <si>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</si>
  <si>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</si>
  <si>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</si>
  <si>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</si>
  <si>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</si>
  <si>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</si>
  <si>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</si>
  <si>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</si>
  <si>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</si>
  <si>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</si>
  <si>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</si>
  <si>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</si>
  <si>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</si>
  <si>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</si>
  <si>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</si>
  <si>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</si>
  <si>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</si>
  <si>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</si>
  <si>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</si>
  <si>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</si>
  <si>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</si>
  <si>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</si>
  <si>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</si>
  <si>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</si>
  <si>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</si>
  <si>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</si>
  <si>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</si>
  <si>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</si>
  <si>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</si>
  <si>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</si>
  <si>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</si>
  <si>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</si>
  <si>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</si>
  <si>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</si>
  <si>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</si>
  <si>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</si>
  <si>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</si>
  <si>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</si>
  <si>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</si>
  <si>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</si>
  <si>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</si>
  <si>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</si>
  <si>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</si>
  <si>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</si>
  <si>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</si>
  <si>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</si>
  <si>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</si>
  <si>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</si>
  <si>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</si>
  <si>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</si>
  <si>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</si>
  <si>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</si>
  <si>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</si>
  <si>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</si>
  <si>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</si>
  <si>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</si>
  <si>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</si>
  <si>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</si>
  <si>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</si>
  <si>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</si>
  <si>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</si>
  <si>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</si>
  <si>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</si>
  <si>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</si>
  <si>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</si>
  <si>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</si>
  <si>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</si>
  <si>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</si>
  <si>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</si>
  <si>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</si>
  <si>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</si>
  <si>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</si>
  <si>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</si>
  <si>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Municipio Dolores Hidalgo CIN (a)</t>
  </si>
  <si>
    <t>31111M120010000 H. AYUNTAMIENTO</t>
  </si>
  <si>
    <t>31111M120020100 SECRETARIA PARTICULAR</t>
  </si>
  <si>
    <t>31111M120020200 JEFATURA DE GABINETE</t>
  </si>
  <si>
    <t>31111M120020300 DESARROLLO INSTITUCIONAL</t>
  </si>
  <si>
    <t>31111M120020400 PLAN Y VINC</t>
  </si>
  <si>
    <t>31111M120020500 COORD DE COM SOCIAL</t>
  </si>
  <si>
    <t>31111M120020600 GIRAS Y EVENTOS</t>
  </si>
  <si>
    <t>31111M120040000 SEC DEL AYUNTAMIENTO</t>
  </si>
  <si>
    <t>31111M120040100 JURIDICO</t>
  </si>
  <si>
    <t>31111M120040200 ARCHIVO GENERAL</t>
  </si>
  <si>
    <t>31111M120040300 PROTECCION CIVIL</t>
  </si>
  <si>
    <t>31111M120040400 DERECHOS HUMANOS</t>
  </si>
  <si>
    <t>31111M120050000 DES SOCIAL Y HUMANO</t>
  </si>
  <si>
    <t>31111M120050200 DES RURAL Y AGROALIM</t>
  </si>
  <si>
    <t>31111M120060000 TESORERIA MUNICIPAL</t>
  </si>
  <si>
    <t>31111M120060100 INGRESOS</t>
  </si>
  <si>
    <t>31111M120060200 FISCALIZACION</t>
  </si>
  <si>
    <t>31111M120060300 RECURSOS HUMANOS</t>
  </si>
  <si>
    <t>31111M120060400 EGRESOS</t>
  </si>
  <si>
    <t>31111M120060500 CATASTRO</t>
  </si>
  <si>
    <t>31111M120070100 SEGURIDAD PUBLICA</t>
  </si>
  <si>
    <t>31111M120070200 TRANSITO Y VIALIDAD</t>
  </si>
  <si>
    <t>31111M120080000 OFICIALIA MAYOR</t>
  </si>
  <si>
    <t>31111M120100000 DES ECONOM Y SUSTENTABLE</t>
  </si>
  <si>
    <t>31111M120110000 EDUCACION Y CULTURA</t>
  </si>
  <si>
    <t>31111M120110100 CASA DE LA CULTURA</t>
  </si>
  <si>
    <t>31111M120200000 INF Y CONECTIVIDAD</t>
  </si>
  <si>
    <t>31111M120210000 TURISMO, PAT HIST Y CULTURAL</t>
  </si>
  <si>
    <t>31111M120230000 PROV SAL Y ECONOMICAS</t>
  </si>
  <si>
    <t>31111M120270000 CONTRALORIA MUNICIP</t>
  </si>
  <si>
    <t>31111M120290000 EROGACIONES NO SECTO</t>
  </si>
  <si>
    <t>31111M120320000 DES URBA Y ORDEN ECO</t>
  </si>
  <si>
    <t>31111M120330000 DIR INTEGRAL DE ATENCION A LA MUJER</t>
  </si>
  <si>
    <t>31111M120340000 UNID TRANSPARENCIA</t>
  </si>
  <si>
    <t>31111M120350000 DR GRAL DE SERVICIOS MUNICIPALES</t>
  </si>
  <si>
    <t>31111M120350100 RASTRO MUNICIPAL</t>
  </si>
  <si>
    <t>31111M120350200 ALUMBRADO PUBLICO</t>
  </si>
  <si>
    <t>31111M120350300 PANTEON MUNICIPAL</t>
  </si>
  <si>
    <t>31111M120350400 CENTRO ANTIRRABICO</t>
  </si>
  <si>
    <t>31111M120360000 PROTECCION AL AMBIEN</t>
  </si>
  <si>
    <t>31111M120370000 MAQUINARIA</t>
  </si>
  <si>
    <t>31111M120380000 MANTENIMIENTO URBANO</t>
  </si>
  <si>
    <t>31111M120390000 DIRECCION DE LIMPIA Y RESIDUOS SOLIDOS</t>
  </si>
  <si>
    <t>31111M120900100 DIF MUNICIPAL</t>
  </si>
  <si>
    <t>31111M120900200 COMISION MUNICIPAL DEL DEPORTE</t>
  </si>
  <si>
    <r>
      <rPr>
        <sz val="11"/>
        <rFont val="Calibri"/>
        <family val="2"/>
        <scheme val="minor"/>
      </rPr>
      <t>Prestación laboral.</t>
    </r>
  </si>
  <si>
    <r>
      <rPr>
        <sz val="11"/>
        <rFont val="Calibri"/>
        <family val="2"/>
        <scheme val="minor"/>
      </rPr>
      <t>Beneficio definido.</t>
    </r>
  </si>
  <si>
    <t>N/A</t>
  </si>
  <si>
    <t>7 años</t>
  </si>
  <si>
    <t>AUREN</t>
  </si>
  <si>
    <t>Al 31 de Diciembre de 2023 y al 30 de Septiembre de 2024 (b)</t>
  </si>
  <si>
    <t>Del 1 de Enero al 30 de Septiembre de 2024 (b)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</si>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</sst>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#,##0_);\(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4" fontId="0" fillId="0" borderId="14" xfId="0" applyNumberFormat="1" applyBorder="1" applyAlignment="1">
      <alignment horizontal="center" vertical="center"/>
    </xf>
    <xf numFmtId="43" fontId="1" fillId="0" borderId="14" xfId="5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horizontal="center"/>
    </xf>
    <xf numFmtId="43" fontId="0" fillId="0" borderId="14" xfId="5" applyFont="1" applyFill="1" applyBorder="1" applyAlignment="1" applyProtection="1">
      <alignment vertical="center"/>
      <protection locked="0"/>
    </xf>
    <xf numFmtId="4" fontId="0" fillId="3" borderId="14" xfId="0" applyNumberFormat="1" applyFill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center" vertical="center"/>
    </xf>
    <xf numFmtId="4" fontId="0" fillId="3" borderId="8" xfId="0" applyNumberFormat="1" applyFill="1" applyBorder="1" applyAlignment="1" applyProtection="1">
      <alignment horizontal="right" vertical="center"/>
      <protection locked="0"/>
    </xf>
    <xf numFmtId="0" fontId="0" fillId="0" borderId="14" xfId="0" applyFont="1" applyBorder="1" applyAlignment="1">
      <alignment horizontal="center" vertical="center" wrapText="1"/>
    </xf>
    <xf numFmtId="1" fontId="23" fillId="0" borderId="18" xfId="0" applyNumberFormat="1" applyFont="1" applyFill="1" applyBorder="1" applyAlignment="1">
      <alignment horizontal="center" vertical="top" shrinkToFit="1"/>
    </xf>
    <xf numFmtId="0" fontId="0" fillId="0" borderId="18" xfId="0" applyFont="1" applyFill="1" applyBorder="1" applyAlignment="1">
      <alignment horizontal="left" wrapText="1"/>
    </xf>
    <xf numFmtId="2" fontId="23" fillId="0" borderId="18" xfId="0" applyNumberFormat="1" applyFont="1" applyFill="1" applyBorder="1" applyAlignment="1">
      <alignment horizontal="center" vertical="top" shrinkToFit="1"/>
    </xf>
    <xf numFmtId="0" fontId="11" fillId="0" borderId="18" xfId="0" applyFont="1" applyFill="1" applyBorder="1" applyAlignment="1">
      <alignment horizontal="center" vertical="top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0" xfId="0" applyFont="1"/>
    <xf numFmtId="10" fontId="23" fillId="0" borderId="18" xfId="0" applyNumberFormat="1" applyFont="1" applyFill="1" applyBorder="1" applyAlignment="1">
      <alignment horizontal="center" vertical="top" shrinkToFit="1"/>
    </xf>
    <xf numFmtId="3" fontId="23" fillId="0" borderId="18" xfId="0" applyNumberFormat="1" applyFont="1" applyFill="1" applyBorder="1" applyAlignment="1">
      <alignment horizontal="center" vertical="top" shrinkToFit="1"/>
    </xf>
    <xf numFmtId="4" fontId="23" fillId="0" borderId="18" xfId="0" applyNumberFormat="1" applyFont="1" applyFill="1" applyBorder="1" applyAlignment="1">
      <alignment horizontal="center" vertical="top" shrinkToFit="1"/>
    </xf>
    <xf numFmtId="3" fontId="23" fillId="0" borderId="18" xfId="0" applyNumberFormat="1" applyFont="1" applyFill="1" applyBorder="1" applyAlignment="1">
      <alignment horizontal="center" vertical="center" shrinkToFit="1"/>
    </xf>
    <xf numFmtId="10" fontId="23" fillId="0" borderId="18" xfId="0" applyNumberFormat="1" applyFont="1" applyFill="1" applyBorder="1" applyAlignment="1">
      <alignment horizontal="center" vertical="center" shrinkToFit="1"/>
    </xf>
    <xf numFmtId="166" fontId="23" fillId="0" borderId="18" xfId="0" applyNumberFormat="1" applyFont="1" applyFill="1" applyBorder="1" applyAlignment="1">
      <alignment horizontal="center" vertical="top" shrinkToFit="1"/>
    </xf>
    <xf numFmtId="9" fontId="23" fillId="0" borderId="18" xfId="0" applyNumberFormat="1" applyFont="1" applyFill="1" applyBorder="1" applyAlignment="1">
      <alignment horizontal="center" vertical="top" shrinkToFit="1"/>
    </xf>
    <xf numFmtId="0" fontId="11" fillId="0" borderId="14" xfId="0" applyFont="1" applyFill="1" applyBorder="1" applyAlignment="1">
      <alignment horizontal="center" vertical="top" wrapText="1"/>
    </xf>
    <xf numFmtId="43" fontId="1" fillId="3" borderId="14" xfId="8" applyFont="1" applyFill="1" applyBorder="1" applyAlignment="1" applyProtection="1">
      <alignment vertical="center"/>
      <protection locked="0"/>
    </xf>
    <xf numFmtId="43" fontId="1" fillId="3" borderId="14" xfId="9" applyFont="1" applyFill="1" applyBorder="1" applyAlignment="1" applyProtection="1">
      <alignment vertical="center"/>
      <protection locked="0"/>
    </xf>
    <xf numFmtId="43" fontId="1" fillId="3" borderId="14" xfId="10" applyFont="1" applyFill="1" applyBorder="1" applyAlignment="1" applyProtection="1">
      <alignment vertical="center"/>
      <protection locked="0"/>
    </xf>
    <xf numFmtId="43" fontId="1" fillId="3" borderId="14" xfId="11" applyFont="1" applyFill="1" applyBorder="1" applyAlignment="1" applyProtection="1">
      <alignment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Alignment="1" applyProtection="1">
      <alignment horizontal="right" vertical="top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165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165" fontId="2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Protection="1">
      <protection locked="0"/>
    </xf>
    <xf numFmtId="4" fontId="1" fillId="0" borderId="14" xfId="14" applyNumberFormat="1" applyFont="1" applyFill="1" applyBorder="1" applyProtection="1">
      <protection locked="0"/>
    </xf>
    <xf numFmtId="4" fontId="1" fillId="0" borderId="14" xfId="14" applyNumberFormat="1" applyFont="1" applyFill="1" applyBorder="1" applyProtection="1">
      <protection locked="0"/>
    </xf>
    <xf numFmtId="4" fontId="1" fillId="0" borderId="14" xfId="14" applyNumberFormat="1" applyFont="1" applyFill="1" applyBorder="1" applyProtection="1">
      <protection locked="0"/>
    </xf>
    <xf numFmtId="4" fontId="1" fillId="0" borderId="14" xfId="14" applyNumberFormat="1" applyFont="1" applyFill="1" applyBorder="1" applyProtection="1">
      <protection locked="0"/>
    </xf>
    <xf numFmtId="4" fontId="1" fillId="0" borderId="14" xfId="14" applyNumberFormat="1" applyFont="1" applyFill="1" applyBorder="1" applyProtection="1">
      <protection locked="0"/>
    </xf>
    <xf numFmtId="4" fontId="1" fillId="0" borderId="14" xfId="14" applyNumberFormat="1" applyFont="1" applyFill="1" applyBorder="1" applyAlignment="1" applyProtection="1">
      <alignment vertical="center"/>
      <protection locked="0"/>
    </xf>
    <xf numFmtId="4" fontId="0" fillId="0" borderId="14" xfId="14" applyNumberFormat="1" applyFont="1" applyFill="1" applyBorder="1" applyAlignment="1" applyProtection="1">
      <alignment vertical="center"/>
      <protection locked="0"/>
    </xf>
    <xf numFmtId="4" fontId="1" fillId="0" borderId="14" xfId="14" applyNumberFormat="1" applyFont="1" applyFill="1" applyBorder="1" applyAlignment="1" applyProtection="1">
      <alignment vertical="center"/>
      <protection locked="0"/>
    </xf>
    <xf numFmtId="4" fontId="0" fillId="0" borderId="14" xfId="14" applyNumberFormat="1" applyFont="1" applyFill="1" applyBorder="1" applyAlignment="1" applyProtection="1">
      <alignment vertical="center"/>
      <protection locked="0"/>
    </xf>
    <xf numFmtId="4" fontId="1" fillId="0" borderId="14" xfId="14" applyNumberFormat="1" applyFont="1" applyFill="1" applyBorder="1" applyAlignment="1" applyProtection="1">
      <alignment vertical="center"/>
      <protection locked="0"/>
    </xf>
    <xf numFmtId="4" fontId="0" fillId="0" borderId="14" xfId="14" applyNumberFormat="1" applyFont="1" applyFill="1" applyBorder="1" applyAlignment="1" applyProtection="1">
      <alignment vertical="center"/>
      <protection locked="0"/>
    </xf>
    <xf numFmtId="4" fontId="1" fillId="0" borderId="14" xfId="14" applyNumberFormat="1" applyFont="1" applyFill="1" applyBorder="1" applyAlignment="1" applyProtection="1">
      <alignment vertical="center"/>
      <protection locked="0"/>
    </xf>
    <xf numFmtId="4" fontId="0" fillId="0" borderId="14" xfId="14" applyNumberFormat="1" applyFont="1" applyFill="1" applyBorder="1" applyAlignment="1" applyProtection="1">
      <alignment vertical="center"/>
      <protection locked="0"/>
    </xf>
    <xf numFmtId="4" fontId="1" fillId="0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4" applyNumberFormat="1" applyFont="1" applyFill="1" applyBorder="1" applyAlignment="1" applyProtection="1">
      <alignment vertical="center"/>
      <protection locked="0"/>
    </xf>
    <xf numFmtId="165" fontId="0" fillId="0" borderId="14" xfId="14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4" applyNumberFormat="1" applyFont="1" applyFill="1" applyBorder="1" applyAlignment="1" applyProtection="1">
      <alignment vertical="center"/>
      <protection locked="0"/>
    </xf>
    <xf numFmtId="165" fontId="0" fillId="0" borderId="14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horizontal="right" vertical="center"/>
      <protection locked="0"/>
    </xf>
    <xf numFmtId="165" fontId="0" fillId="0" borderId="8" xfId="14" applyNumberFormat="1" applyFont="1" applyFill="1" applyBorder="1" applyAlignment="1" applyProtection="1">
      <alignment horizontal="right" vertical="center"/>
      <protection locked="0"/>
    </xf>
    <xf numFmtId="165" fontId="1" fillId="0" borderId="8" xfId="14" applyNumberFormat="1" applyFont="1" applyFill="1" applyBorder="1" applyAlignment="1" applyProtection="1">
      <alignment horizontal="right" vertical="center"/>
      <protection locked="0"/>
    </xf>
    <xf numFmtId="165" fontId="0" fillId="0" borderId="8" xfId="14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horizontal="right" vertical="top"/>
      <protection locked="0"/>
    </xf>
    <xf numFmtId="0" fontId="0" fillId="0" borderId="8" xfId="0" applyFill="1" applyBorder="1" applyAlignment="1">
      <alignment horizontal="center" vertical="center"/>
    </xf>
  </cellXfs>
  <cellStyles count="15">
    <cellStyle name="Millares" xfId="1" builtinId="3"/>
    <cellStyle name="Millares 2" xfId="5" xr:uid="{00000000-0005-0000-0000-000001000000}"/>
    <cellStyle name="Millares 29" xfId="8" xr:uid="{00000000-0005-0000-0000-000002000000}"/>
    <cellStyle name="Millares 3" xfId="12" xr:uid="{00000000-0005-0000-0000-000003000000}"/>
    <cellStyle name="Millares 4" xfId="13" xr:uid="{00000000-0005-0000-0000-000004000000}"/>
    <cellStyle name="Millares 5" xfId="14" xr:uid="{00000000-0005-0000-0000-000005000000}"/>
    <cellStyle name="Millares 55" xfId="9" xr:uid="{00000000-0005-0000-0000-000006000000}"/>
    <cellStyle name="Millares 67" xfId="10" xr:uid="{00000000-0005-0000-0000-000007000000}"/>
    <cellStyle name="Millares 69" xfId="11" xr:uid="{00000000-0005-0000-0000-000008000000}"/>
    <cellStyle name="Normal" xfId="0" builtinId="0"/>
    <cellStyle name="Normal 2" xfId="3" xr:uid="{00000000-0005-0000-0000-00000A000000}"/>
    <cellStyle name="Normal 2 2" xfId="2" xr:uid="{00000000-0005-0000-0000-00000B000000}"/>
    <cellStyle name="Normal 2 3" xfId="7" xr:uid="{00000000-0005-0000-0000-00000C000000}"/>
    <cellStyle name="Normal 3" xfId="6" xr:uid="{00000000-0005-0000-0000-00000D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2" width="17.28515625" bestFit="1" customWidth="1"/>
    <col min="3" max="3" width="18.5703125" bestFit="1" customWidth="1"/>
    <col min="4" max="4" width="98.5703125" customWidth="1"/>
    <col min="5" max="5" width="17.28515625" bestFit="1" customWidth="1"/>
    <col min="6" max="6" width="18.5703125" bestFit="1" customWidth="1"/>
  </cols>
  <sheetData>
    <row r="1" spans="1:6" ht="40.9" customHeight="1" x14ac:dyDescent="0.25">
      <c r="A1" s="348" t="s">
        <v>0</v>
      </c>
      <c r="B1" s="349"/>
      <c r="C1" s="349"/>
      <c r="D1" s="349"/>
      <c r="E1" s="349"/>
      <c r="F1" s="350"/>
    </row>
    <row r="2" spans="1:6" ht="15" customHeight="1" x14ac:dyDescent="0.25">
      <c r="A2" s="110" t="s">
        <v>589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640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210014643.09999999</v>
      </c>
      <c r="C9" s="47">
        <f>SUM(C10:C16)</f>
        <v>175549711.11000001</v>
      </c>
      <c r="D9" s="46" t="s">
        <v>10</v>
      </c>
      <c r="E9" s="47">
        <f>SUM(E10:E18)</f>
        <v>29376799.809999999</v>
      </c>
      <c r="F9" s="47">
        <f>SUM(F10:F18)</f>
        <v>27468727.59</v>
      </c>
    </row>
    <row r="10" spans="1:6" x14ac:dyDescent="0.25">
      <c r="A10" s="48" t="s">
        <v>11</v>
      </c>
      <c r="B10" s="271">
        <v>0</v>
      </c>
      <c r="C10" s="162">
        <v>0</v>
      </c>
      <c r="D10" s="48" t="s">
        <v>12</v>
      </c>
      <c r="E10" s="275">
        <v>-4017733.21</v>
      </c>
      <c r="F10" s="160">
        <v>-4008859.21</v>
      </c>
    </row>
    <row r="11" spans="1:6" x14ac:dyDescent="0.25">
      <c r="A11" s="48" t="s">
        <v>13</v>
      </c>
      <c r="B11" s="271">
        <v>192692007.80000001</v>
      </c>
      <c r="C11" s="162">
        <v>150040873.13</v>
      </c>
      <c r="D11" s="48" t="s">
        <v>14</v>
      </c>
      <c r="E11" s="275">
        <v>6112765.6799999997</v>
      </c>
      <c r="F11" s="160">
        <v>5762794.5300000003</v>
      </c>
    </row>
    <row r="12" spans="1:6" x14ac:dyDescent="0.25">
      <c r="A12" s="48" t="s">
        <v>15</v>
      </c>
      <c r="B12" s="271">
        <v>0</v>
      </c>
      <c r="C12" s="162">
        <v>0</v>
      </c>
      <c r="D12" s="48" t="s">
        <v>16</v>
      </c>
      <c r="E12" s="275">
        <v>10207165.99</v>
      </c>
      <c r="F12" s="160">
        <v>11465927.16</v>
      </c>
    </row>
    <row r="13" spans="1:6" x14ac:dyDescent="0.25">
      <c r="A13" s="48" t="s">
        <v>17</v>
      </c>
      <c r="B13" s="271">
        <v>15418361.98</v>
      </c>
      <c r="C13" s="162">
        <v>24141831.960000001</v>
      </c>
      <c r="D13" s="48" t="s">
        <v>18</v>
      </c>
      <c r="E13" s="275">
        <v>0.01</v>
      </c>
      <c r="F13" s="160">
        <v>0.01</v>
      </c>
    </row>
    <row r="14" spans="1:6" x14ac:dyDescent="0.25">
      <c r="A14" s="48" t="s">
        <v>19</v>
      </c>
      <c r="B14" s="271">
        <v>0</v>
      </c>
      <c r="C14" s="162">
        <v>0</v>
      </c>
      <c r="D14" s="48" t="s">
        <v>20</v>
      </c>
      <c r="E14" s="275">
        <v>719680.53</v>
      </c>
      <c r="F14" s="160">
        <v>719680.53</v>
      </c>
    </row>
    <row r="15" spans="1:6" x14ac:dyDescent="0.25">
      <c r="A15" s="48" t="s">
        <v>21</v>
      </c>
      <c r="B15" s="271">
        <v>1904273.32</v>
      </c>
      <c r="C15" s="162">
        <v>1367006.02</v>
      </c>
      <c r="D15" s="48" t="s">
        <v>22</v>
      </c>
      <c r="E15" s="275">
        <v>0</v>
      </c>
      <c r="F15" s="160">
        <v>0</v>
      </c>
    </row>
    <row r="16" spans="1:6" x14ac:dyDescent="0.25">
      <c r="A16" s="48" t="s">
        <v>23</v>
      </c>
      <c r="B16" s="271">
        <v>0</v>
      </c>
      <c r="C16" s="162">
        <v>0</v>
      </c>
      <c r="D16" s="48" t="s">
        <v>24</v>
      </c>
      <c r="E16" s="275">
        <v>15213288.82</v>
      </c>
      <c r="F16" s="160">
        <v>12417412.57</v>
      </c>
    </row>
    <row r="17" spans="1:6" x14ac:dyDescent="0.25">
      <c r="A17" s="46" t="s">
        <v>25</v>
      </c>
      <c r="B17" s="47">
        <f>SUM(B18:B24)</f>
        <v>26045621.770000003</v>
      </c>
      <c r="C17" s="47">
        <f>SUM(C18:C24)</f>
        <v>25748193.740000002</v>
      </c>
      <c r="D17" s="48" t="s">
        <v>26</v>
      </c>
      <c r="E17" s="275">
        <v>0</v>
      </c>
      <c r="F17" s="160">
        <v>0</v>
      </c>
    </row>
    <row r="18" spans="1:6" x14ac:dyDescent="0.25">
      <c r="A18" s="48" t="s">
        <v>27</v>
      </c>
      <c r="B18" s="272">
        <v>0</v>
      </c>
      <c r="C18" s="162">
        <v>0</v>
      </c>
      <c r="D18" s="48" t="s">
        <v>28</v>
      </c>
      <c r="E18" s="275">
        <v>1141631.99</v>
      </c>
      <c r="F18" s="160">
        <v>1111772</v>
      </c>
    </row>
    <row r="19" spans="1:6" x14ac:dyDescent="0.25">
      <c r="A19" s="48" t="s">
        <v>29</v>
      </c>
      <c r="B19" s="272">
        <v>19384701.690000001</v>
      </c>
      <c r="C19" s="162">
        <v>19738692.190000001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272">
        <v>772429.37</v>
      </c>
      <c r="C20" s="162">
        <v>291555.83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272">
        <v>411290.55</v>
      </c>
      <c r="C21" s="162">
        <v>397135.85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272">
        <v>3423.28</v>
      </c>
      <c r="C22" s="162">
        <v>3423.28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272">
        <v>0</v>
      </c>
      <c r="C23" s="162">
        <v>0</v>
      </c>
      <c r="D23" s="46" t="s">
        <v>38</v>
      </c>
      <c r="E23" s="47">
        <f>E24+E25</f>
        <v>0</v>
      </c>
      <c r="F23" s="47">
        <f>F24+F25</f>
        <v>13666664</v>
      </c>
    </row>
    <row r="24" spans="1:6" x14ac:dyDescent="0.25">
      <c r="A24" s="48" t="s">
        <v>39</v>
      </c>
      <c r="B24" s="272">
        <v>5473776.8799999999</v>
      </c>
      <c r="C24" s="162">
        <v>5317386.59</v>
      </c>
      <c r="D24" s="48" t="s">
        <v>40</v>
      </c>
      <c r="E24" s="240">
        <v>0</v>
      </c>
      <c r="F24" s="160">
        <v>13666664</v>
      </c>
    </row>
    <row r="25" spans="1:6" x14ac:dyDescent="0.25">
      <c r="A25" s="46" t="s">
        <v>41</v>
      </c>
      <c r="B25" s="47">
        <f>SUM(B26:B30)</f>
        <v>73178903.049999997</v>
      </c>
      <c r="C25" s="47">
        <f>SUM(C26:C30)</f>
        <v>110495045.41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273">
        <v>5341832.8099999996</v>
      </c>
      <c r="C26" s="162">
        <v>32043312.219999999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273">
        <v>2010070.67</v>
      </c>
      <c r="C27" s="162">
        <v>2010070.67</v>
      </c>
      <c r="D27" s="46" t="s">
        <v>46</v>
      </c>
      <c r="E27" s="47">
        <f>SUM(E28:E30)</f>
        <v>192137.35</v>
      </c>
      <c r="F27" s="47">
        <f>SUM(F28:F30)</f>
        <v>192137.35</v>
      </c>
    </row>
    <row r="28" spans="1:6" x14ac:dyDescent="0.25">
      <c r="A28" s="48" t="s">
        <v>47</v>
      </c>
      <c r="B28" s="273">
        <v>0</v>
      </c>
      <c r="C28" s="162">
        <v>0</v>
      </c>
      <c r="D28" s="48" t="s">
        <v>48</v>
      </c>
      <c r="E28" s="160">
        <v>192137.35</v>
      </c>
      <c r="F28" s="160">
        <v>192137.35</v>
      </c>
    </row>
    <row r="29" spans="1:6" x14ac:dyDescent="0.25">
      <c r="A29" s="48" t="s">
        <v>49</v>
      </c>
      <c r="B29" s="273">
        <v>65826999.57</v>
      </c>
      <c r="C29" s="162">
        <v>76441662.519999996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273">
        <v>0</v>
      </c>
      <c r="C30" s="162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754821.09000000008</v>
      </c>
      <c r="F31" s="47">
        <f>SUM(F32:F37)</f>
        <v>754821.09000000008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160">
        <v>110305.66</v>
      </c>
      <c r="F32" s="160">
        <v>110305.66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160">
        <v>644515.43000000005</v>
      </c>
      <c r="F33" s="160">
        <v>644515.43000000005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10021553.539999999</v>
      </c>
      <c r="F42" s="47">
        <f>SUM(F43:F45)</f>
        <v>9943058.2299999986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276">
        <v>10018296.5</v>
      </c>
      <c r="F43" s="47">
        <v>9939801.1899999995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3257.04</v>
      </c>
      <c r="F45" s="47">
        <v>3257.04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309239167.92000002</v>
      </c>
      <c r="C47" s="4">
        <f>C9+C17+C25+C31+C37+C38+C41</f>
        <v>311792950.25999999</v>
      </c>
      <c r="D47" s="2" t="s">
        <v>84</v>
      </c>
      <c r="E47" s="4">
        <f>E9+E19+E23+E26+E27+E31+E38+E42</f>
        <v>40345311.789999999</v>
      </c>
      <c r="F47" s="4">
        <f>F9+F19+F23+F26+F27+F31+F38+F42</f>
        <v>52025408.260000005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274">
        <v>21311</v>
      </c>
      <c r="C50" s="162">
        <v>21311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274">
        <v>309708.3</v>
      </c>
      <c r="C51" s="162">
        <v>1672600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274">
        <v>2363337143.3600001</v>
      </c>
      <c r="C52" s="162">
        <v>2112083457.74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274">
        <v>134382914.43000001</v>
      </c>
      <c r="C53" s="162">
        <v>107658854.37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274">
        <v>908953.74</v>
      </c>
      <c r="C54" s="162">
        <v>908953.74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274">
        <v>-102714514.52</v>
      </c>
      <c r="C55" s="162">
        <v>-103022414.52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274">
        <v>73828541.620000005</v>
      </c>
      <c r="C56" s="162">
        <v>68654418.920000002</v>
      </c>
      <c r="D56" s="45"/>
      <c r="E56" s="49"/>
      <c r="F56" s="49"/>
    </row>
    <row r="57" spans="1:6" x14ac:dyDescent="0.25">
      <c r="A57" s="46" t="s">
        <v>100</v>
      </c>
      <c r="B57" s="274">
        <v>0</v>
      </c>
      <c r="C57" s="162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274">
        <v>0</v>
      </c>
      <c r="C58" s="162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40345311.789999999</v>
      </c>
      <c r="F59" s="4">
        <f>F47+F57</f>
        <v>52025408.260000005</v>
      </c>
    </row>
    <row r="60" spans="1:6" x14ac:dyDescent="0.25">
      <c r="A60" s="3" t="s">
        <v>104</v>
      </c>
      <c r="B60" s="4">
        <f>SUM(B50:B58)</f>
        <v>2470074057.9299998</v>
      </c>
      <c r="C60" s="4">
        <f>SUM(C50:C58)</f>
        <v>2187977181.25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2779313225.8499999</v>
      </c>
      <c r="C62" s="4">
        <f>SUM(C47+C60)</f>
        <v>2499770131.5100002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21509095.280000001</v>
      </c>
      <c r="F63" s="47">
        <f>SUM(F64:F66)</f>
        <v>20638428.280000001</v>
      </c>
    </row>
    <row r="64" spans="1:6" x14ac:dyDescent="0.25">
      <c r="A64" s="45"/>
      <c r="B64" s="45"/>
      <c r="C64" s="45"/>
      <c r="D64" s="46" t="s">
        <v>108</v>
      </c>
      <c r="E64" s="161">
        <v>-38628.589999999997</v>
      </c>
      <c r="F64" s="161">
        <v>-38628.589999999997</v>
      </c>
    </row>
    <row r="65" spans="1:6" x14ac:dyDescent="0.25">
      <c r="A65" s="45"/>
      <c r="B65" s="45"/>
      <c r="C65" s="45"/>
      <c r="D65" s="50" t="s">
        <v>109</v>
      </c>
      <c r="E65" s="241">
        <v>21547723.870000001</v>
      </c>
      <c r="F65" s="161">
        <v>20677056.870000001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2717458818.7799997</v>
      </c>
      <c r="F68" s="47">
        <f>SUM(F69:F73)</f>
        <v>2427106294.9699998</v>
      </c>
    </row>
    <row r="69" spans="1:6" x14ac:dyDescent="0.25">
      <c r="A69" s="53"/>
      <c r="B69" s="45"/>
      <c r="C69" s="45"/>
      <c r="D69" s="46" t="s">
        <v>112</v>
      </c>
      <c r="E69" s="277">
        <v>291439242.79000002</v>
      </c>
      <c r="F69" s="162">
        <v>321454272.87</v>
      </c>
    </row>
    <row r="70" spans="1:6" x14ac:dyDescent="0.25">
      <c r="A70" s="53"/>
      <c r="B70" s="45"/>
      <c r="C70" s="45"/>
      <c r="D70" s="46" t="s">
        <v>113</v>
      </c>
      <c r="E70" s="277">
        <v>2426019575.9899998</v>
      </c>
      <c r="F70" s="162">
        <v>2105652022.0999999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2738967914.0599999</v>
      </c>
      <c r="F79" s="4">
        <f>F63+F68+F75</f>
        <v>2447744723.25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2779313225.8499999</v>
      </c>
      <c r="F81" s="4">
        <f>F59+F79</f>
        <v>2499770131.5100002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B9:C62 E9:F45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C9 F9 B48:C49 B32:C46 C17 C25 B59:C59 E20:F23 E25:F27 E29:F31 E34:F42 E44:F44 E46:F63 E66:F68 E71:F81 F19 B61:C62 C60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75" zoomScaleNormal="75" workbookViewId="0">
      <selection activeCell="B22" sqref="B22:G2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357" t="s">
        <v>439</v>
      </c>
      <c r="B1" s="349"/>
      <c r="C1" s="349"/>
      <c r="D1" s="349"/>
      <c r="E1" s="349"/>
      <c r="F1" s="349"/>
      <c r="G1" s="350"/>
    </row>
    <row r="2" spans="1:7" x14ac:dyDescent="0.25">
      <c r="A2" s="369" t="str">
        <f>'Formato 1'!A2</f>
        <v>Municipio Dolores Hidalgo CIN (a)</v>
      </c>
      <c r="B2" s="370"/>
      <c r="C2" s="370"/>
      <c r="D2" s="370"/>
      <c r="E2" s="370"/>
      <c r="F2" s="370"/>
      <c r="G2" s="371"/>
    </row>
    <row r="3" spans="1:7" x14ac:dyDescent="0.25">
      <c r="A3" s="366" t="s">
        <v>440</v>
      </c>
      <c r="B3" s="367"/>
      <c r="C3" s="367"/>
      <c r="D3" s="367"/>
      <c r="E3" s="367"/>
      <c r="F3" s="367"/>
      <c r="G3" s="368"/>
    </row>
    <row r="4" spans="1:7" x14ac:dyDescent="0.25">
      <c r="A4" s="366" t="s">
        <v>2</v>
      </c>
      <c r="B4" s="367"/>
      <c r="C4" s="367"/>
      <c r="D4" s="367"/>
      <c r="E4" s="367"/>
      <c r="F4" s="367"/>
      <c r="G4" s="368"/>
    </row>
    <row r="5" spans="1:7" x14ac:dyDescent="0.25">
      <c r="A5" s="360" t="s">
        <v>441</v>
      </c>
      <c r="B5" s="361"/>
      <c r="C5" s="361"/>
      <c r="D5" s="361"/>
      <c r="E5" s="361"/>
      <c r="F5" s="361"/>
      <c r="G5" s="362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308785429.44</v>
      </c>
      <c r="C7" s="119">
        <f t="shared" ref="C7:G7" si="0">SUM(C8:C19)</f>
        <v>320585646.63000005</v>
      </c>
      <c r="D7" s="119">
        <f t="shared" si="0"/>
        <v>333409072.49520004</v>
      </c>
      <c r="E7" s="119">
        <f t="shared" si="0"/>
        <v>346745435.39500803</v>
      </c>
      <c r="F7" s="119">
        <f t="shared" si="0"/>
        <v>360615252.81080836</v>
      </c>
      <c r="G7" s="119">
        <f t="shared" si="0"/>
        <v>375039862.92324072</v>
      </c>
    </row>
    <row r="8" spans="1:7" x14ac:dyDescent="0.25">
      <c r="A8" s="58" t="s">
        <v>556</v>
      </c>
      <c r="B8" s="75">
        <v>50080201.43</v>
      </c>
      <c r="C8" s="75">
        <v>52083409.490000002</v>
      </c>
      <c r="D8" s="75">
        <f>C8*1.04</f>
        <v>54166745.869600005</v>
      </c>
      <c r="E8" s="75">
        <f>D8*1.04</f>
        <v>56333415.704384007</v>
      </c>
      <c r="F8" s="75">
        <f>E8*1.04</f>
        <v>58586752.33255937</v>
      </c>
      <c r="G8" s="75">
        <f>F8*1.04</f>
        <v>60930222.425861746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f t="shared" ref="D9:G19" si="1">C9*1.04</f>
        <v>0</v>
      </c>
      <c r="E9" s="75">
        <f t="shared" si="1"/>
        <v>0</v>
      </c>
      <c r="F9" s="75">
        <f t="shared" si="1"/>
        <v>0</v>
      </c>
      <c r="G9" s="75">
        <f t="shared" si="1"/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f t="shared" si="1"/>
        <v>0</v>
      </c>
      <c r="E10" s="75">
        <f t="shared" si="1"/>
        <v>0</v>
      </c>
      <c r="F10" s="75">
        <f t="shared" si="1"/>
        <v>0</v>
      </c>
      <c r="G10" s="75">
        <f t="shared" si="1"/>
        <v>0</v>
      </c>
    </row>
    <row r="11" spans="1:7" x14ac:dyDescent="0.25">
      <c r="A11" s="58" t="s">
        <v>480</v>
      </c>
      <c r="B11" s="75">
        <v>36097026.920000002</v>
      </c>
      <c r="C11" s="75">
        <v>37540908</v>
      </c>
      <c r="D11" s="75">
        <f t="shared" si="1"/>
        <v>39042544.32</v>
      </c>
      <c r="E11" s="75">
        <f t="shared" si="1"/>
        <v>40604246.092799999</v>
      </c>
      <c r="F11" s="75">
        <f t="shared" si="1"/>
        <v>42228415.936512001</v>
      </c>
      <c r="G11" s="75">
        <f t="shared" si="1"/>
        <v>43917552.573972486</v>
      </c>
    </row>
    <row r="12" spans="1:7" x14ac:dyDescent="0.25">
      <c r="A12" s="58" t="s">
        <v>558</v>
      </c>
      <c r="B12" s="75">
        <v>3788666.96</v>
      </c>
      <c r="C12" s="75">
        <v>3940213.64</v>
      </c>
      <c r="D12" s="75">
        <f t="shared" si="1"/>
        <v>4097822.1856000004</v>
      </c>
      <c r="E12" s="75">
        <f t="shared" si="1"/>
        <v>4261735.073024001</v>
      </c>
      <c r="F12" s="75">
        <f t="shared" si="1"/>
        <v>4432204.4759449614</v>
      </c>
      <c r="G12" s="75">
        <f t="shared" si="1"/>
        <v>4609492.6549827596</v>
      </c>
    </row>
    <row r="13" spans="1:7" x14ac:dyDescent="0.25">
      <c r="A13" s="58" t="s">
        <v>559</v>
      </c>
      <c r="B13" s="75">
        <v>4746870.32</v>
      </c>
      <c r="C13" s="75">
        <v>4936745.13</v>
      </c>
      <c r="D13" s="75">
        <f t="shared" si="1"/>
        <v>5134214.9352000002</v>
      </c>
      <c r="E13" s="75">
        <f t="shared" si="1"/>
        <v>5339583.5326080006</v>
      </c>
      <c r="F13" s="75">
        <f t="shared" si="1"/>
        <v>5553166.8739123205</v>
      </c>
      <c r="G13" s="75">
        <f t="shared" si="1"/>
        <v>5775293.5488688136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f t="shared" si="1"/>
        <v>0</v>
      </c>
      <c r="E14" s="75">
        <f t="shared" si="1"/>
        <v>0</v>
      </c>
      <c r="F14" s="75">
        <f t="shared" si="1"/>
        <v>0</v>
      </c>
      <c r="G14" s="75">
        <f t="shared" si="1"/>
        <v>0</v>
      </c>
    </row>
    <row r="15" spans="1:7" x14ac:dyDescent="0.25">
      <c r="A15" s="58" t="s">
        <v>484</v>
      </c>
      <c r="B15" s="75">
        <v>209691138.18000001</v>
      </c>
      <c r="C15" s="75">
        <v>218078783.71000001</v>
      </c>
      <c r="D15" s="75">
        <f t="shared" si="1"/>
        <v>226801935.05840001</v>
      </c>
      <c r="E15" s="75">
        <f t="shared" si="1"/>
        <v>235874012.46073601</v>
      </c>
      <c r="F15" s="75">
        <f t="shared" si="1"/>
        <v>245308972.95916545</v>
      </c>
      <c r="G15" s="75">
        <f t="shared" si="1"/>
        <v>255121331.87753209</v>
      </c>
    </row>
    <row r="16" spans="1:7" x14ac:dyDescent="0.25">
      <c r="A16" s="58" t="s">
        <v>560</v>
      </c>
      <c r="B16" s="75">
        <v>3851525.63</v>
      </c>
      <c r="C16" s="75">
        <v>4005586.66</v>
      </c>
      <c r="D16" s="75">
        <f t="shared" si="1"/>
        <v>4165810.1264000004</v>
      </c>
      <c r="E16" s="75">
        <f t="shared" si="1"/>
        <v>4332442.5314560002</v>
      </c>
      <c r="F16" s="75">
        <f t="shared" si="1"/>
        <v>4505740.2327142404</v>
      </c>
      <c r="G16" s="75">
        <f t="shared" si="1"/>
        <v>4685969.8420228101</v>
      </c>
    </row>
    <row r="17" spans="1:7" x14ac:dyDescent="0.25">
      <c r="A17" s="58" t="s">
        <v>486</v>
      </c>
      <c r="B17" s="75">
        <v>530000</v>
      </c>
      <c r="C17" s="75">
        <v>0</v>
      </c>
      <c r="D17" s="75">
        <f t="shared" si="1"/>
        <v>0</v>
      </c>
      <c r="E17" s="75">
        <f t="shared" si="1"/>
        <v>0</v>
      </c>
      <c r="F17" s="75">
        <f t="shared" si="1"/>
        <v>0</v>
      </c>
      <c r="G17" s="75">
        <f t="shared" si="1"/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f t="shared" si="1"/>
        <v>0</v>
      </c>
      <c r="E18" s="75">
        <f t="shared" si="1"/>
        <v>0</v>
      </c>
      <c r="F18" s="75">
        <f t="shared" si="1"/>
        <v>0</v>
      </c>
      <c r="G18" s="75">
        <f t="shared" si="1"/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f t="shared" si="1"/>
        <v>0</v>
      </c>
      <c r="E19" s="75">
        <f t="shared" si="1"/>
        <v>0</v>
      </c>
      <c r="F19" s="75">
        <f t="shared" si="1"/>
        <v>0</v>
      </c>
      <c r="G19" s="75">
        <f t="shared" si="1"/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292745916.75</v>
      </c>
      <c r="C21" s="119">
        <f t="shared" ref="C21:G21" si="2">SUM(C22:C26)</f>
        <v>304455753.42000002</v>
      </c>
      <c r="D21" s="119">
        <f t="shared" si="2"/>
        <v>316633983.55680001</v>
      </c>
      <c r="E21" s="119">
        <f t="shared" si="2"/>
        <v>329299342.89907199</v>
      </c>
      <c r="F21" s="119">
        <f t="shared" si="2"/>
        <v>342471316.61503488</v>
      </c>
      <c r="G21" s="119">
        <f t="shared" si="2"/>
        <v>356170169.27963626</v>
      </c>
    </row>
    <row r="22" spans="1:7" x14ac:dyDescent="0.25">
      <c r="A22" s="58" t="s">
        <v>564</v>
      </c>
      <c r="B22" s="76">
        <v>292745916.75</v>
      </c>
      <c r="C22" s="76">
        <v>304455753.42000002</v>
      </c>
      <c r="D22" s="76">
        <v>316633983.55680001</v>
      </c>
      <c r="E22" s="76">
        <v>329299342.89907199</v>
      </c>
      <c r="F22" s="76">
        <v>342471316.61503488</v>
      </c>
      <c r="G22" s="76">
        <v>356170169.27963626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3">SUM(C29)</f>
        <v>0</v>
      </c>
      <c r="D28" s="119">
        <f t="shared" si="3"/>
        <v>0</v>
      </c>
      <c r="E28" s="119">
        <f t="shared" si="3"/>
        <v>0</v>
      </c>
      <c r="F28" s="119">
        <f t="shared" si="3"/>
        <v>0</v>
      </c>
      <c r="G28" s="119">
        <f t="shared" si="3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601531346.19000006</v>
      </c>
      <c r="C31" s="119">
        <f t="shared" ref="C31:G31" si="4">C21+C7+C28</f>
        <v>625041400.05000007</v>
      </c>
      <c r="D31" s="119">
        <f t="shared" si="4"/>
        <v>650043056.05200005</v>
      </c>
      <c r="E31" s="119">
        <f t="shared" si="4"/>
        <v>676044778.29408002</v>
      </c>
      <c r="F31" s="119">
        <f t="shared" si="4"/>
        <v>703086569.42584324</v>
      </c>
      <c r="G31" s="119">
        <f t="shared" si="4"/>
        <v>731210032.20287704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20:G21 C7:G7 B23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75" zoomScaleNormal="75" workbookViewId="0">
      <selection activeCell="C25" sqref="C2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357" t="s">
        <v>458</v>
      </c>
      <c r="B1" s="349"/>
      <c r="C1" s="349"/>
      <c r="D1" s="349"/>
      <c r="E1" s="349"/>
      <c r="F1" s="349"/>
      <c r="G1" s="350"/>
    </row>
    <row r="2" spans="1:7" x14ac:dyDescent="0.25">
      <c r="A2" s="369" t="str">
        <f>'Formato 1'!A2</f>
        <v>Municipio Dolores Hidalgo CIN (a)</v>
      </c>
      <c r="B2" s="370"/>
      <c r="C2" s="370"/>
      <c r="D2" s="370"/>
      <c r="E2" s="370"/>
      <c r="F2" s="370"/>
      <c r="G2" s="371"/>
    </row>
    <row r="3" spans="1:7" x14ac:dyDescent="0.25">
      <c r="A3" s="366" t="s">
        <v>459</v>
      </c>
      <c r="B3" s="367"/>
      <c r="C3" s="367"/>
      <c r="D3" s="367"/>
      <c r="E3" s="367"/>
      <c r="F3" s="367"/>
      <c r="G3" s="368"/>
    </row>
    <row r="4" spans="1:7" x14ac:dyDescent="0.25">
      <c r="A4" s="366" t="s">
        <v>2</v>
      </c>
      <c r="B4" s="367"/>
      <c r="C4" s="367"/>
      <c r="D4" s="367"/>
      <c r="E4" s="367"/>
      <c r="F4" s="367"/>
      <c r="G4" s="368"/>
    </row>
    <row r="5" spans="1:7" x14ac:dyDescent="0.25">
      <c r="A5" s="360" t="s">
        <v>441</v>
      </c>
      <c r="B5" s="361"/>
      <c r="C5" s="361"/>
      <c r="D5" s="361"/>
      <c r="E5" s="361"/>
      <c r="F5" s="361"/>
      <c r="G5" s="362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308785429.43999982</v>
      </c>
      <c r="C7" s="119">
        <f t="shared" si="0"/>
        <v>321136846.6175999</v>
      </c>
      <c r="D7" s="119">
        <f t="shared" si="0"/>
        <v>333982320.48230392</v>
      </c>
      <c r="E7" s="119">
        <f t="shared" si="0"/>
        <v>347341613.30159611</v>
      </c>
      <c r="F7" s="119">
        <f t="shared" si="0"/>
        <v>361235277.83365989</v>
      </c>
      <c r="G7" s="119">
        <f t="shared" si="0"/>
        <v>375684688.94700634</v>
      </c>
    </row>
    <row r="8" spans="1:7" x14ac:dyDescent="0.25">
      <c r="A8" s="58" t="s">
        <v>573</v>
      </c>
      <c r="B8" s="75">
        <v>182482174.92999989</v>
      </c>
      <c r="C8" s="75">
        <v>189781461.9271999</v>
      </c>
      <c r="D8" s="75">
        <v>197372720.4042879</v>
      </c>
      <c r="E8" s="75">
        <v>205267629.22045943</v>
      </c>
      <c r="F8" s="75">
        <v>213478334.38927782</v>
      </c>
      <c r="G8" s="75">
        <v>222017467.76484895</v>
      </c>
    </row>
    <row r="9" spans="1:7" ht="15.75" customHeight="1" x14ac:dyDescent="0.25">
      <c r="A9" s="58" t="s">
        <v>574</v>
      </c>
      <c r="B9" s="75">
        <v>4727900</v>
      </c>
      <c r="C9" s="75">
        <v>4917016</v>
      </c>
      <c r="D9" s="75">
        <v>5113696.6400000006</v>
      </c>
      <c r="E9" s="75">
        <v>5318244.5056000007</v>
      </c>
      <c r="F9" s="75">
        <v>5530974.2858240008</v>
      </c>
      <c r="G9" s="75">
        <v>5752213.2572569614</v>
      </c>
    </row>
    <row r="10" spans="1:7" x14ac:dyDescent="0.25">
      <c r="A10" s="58" t="s">
        <v>464</v>
      </c>
      <c r="B10" s="75">
        <v>54171529.899999976</v>
      </c>
      <c r="C10" s="75">
        <v>56338391.095999978</v>
      </c>
      <c r="D10" s="75">
        <v>58591926.739839979</v>
      </c>
      <c r="E10" s="75">
        <v>60935603.809433579</v>
      </c>
      <c r="F10" s="75">
        <v>63373027.961810924</v>
      </c>
      <c r="G10" s="75">
        <v>65907949.080283366</v>
      </c>
    </row>
    <row r="11" spans="1:7" x14ac:dyDescent="0.25">
      <c r="A11" s="58" t="s">
        <v>465</v>
      </c>
      <c r="B11" s="75">
        <v>47812362.149999999</v>
      </c>
      <c r="C11" s="75">
        <v>49724856.636</v>
      </c>
      <c r="D11" s="75">
        <v>51713850.901440002</v>
      </c>
      <c r="E11" s="75">
        <v>53782404.937497601</v>
      </c>
      <c r="F11" s="75">
        <v>55933701.134997509</v>
      </c>
      <c r="G11" s="75">
        <v>58171049.180397414</v>
      </c>
    </row>
    <row r="12" spans="1:7" x14ac:dyDescent="0.25">
      <c r="A12" s="58" t="s">
        <v>575</v>
      </c>
      <c r="B12" s="75">
        <v>1500000</v>
      </c>
      <c r="C12" s="75">
        <v>1560000</v>
      </c>
      <c r="D12" s="75">
        <v>1622400</v>
      </c>
      <c r="E12" s="75">
        <v>1687296</v>
      </c>
      <c r="F12" s="75">
        <v>1754787.8400000001</v>
      </c>
      <c r="G12" s="75">
        <v>1824979.3536000003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4071181.2</v>
      </c>
      <c r="C14" s="75">
        <v>4234028.4480000008</v>
      </c>
      <c r="D14" s="75">
        <v>4403389.5859200014</v>
      </c>
      <c r="E14" s="75">
        <v>4579525.1693568015</v>
      </c>
      <c r="F14" s="75">
        <v>4762706.1761310734</v>
      </c>
      <c r="G14" s="75">
        <v>4953214.4231763165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14020281.26</v>
      </c>
      <c r="C16" s="75">
        <v>14581092.510400001</v>
      </c>
      <c r="D16" s="75">
        <v>15164336.210816002</v>
      </c>
      <c r="E16" s="75">
        <v>15770909.659248643</v>
      </c>
      <c r="F16" s="75">
        <v>16401746.045618588</v>
      </c>
      <c r="G16" s="75">
        <v>17057815.887443334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292745916.75</v>
      </c>
      <c r="C18" s="119">
        <f t="shared" ref="C18:G18" si="1">SUM(C19:C27)</f>
        <v>304455753.42000002</v>
      </c>
      <c r="D18" s="119">
        <f t="shared" si="1"/>
        <v>316633983.55680001</v>
      </c>
      <c r="E18" s="119">
        <f t="shared" si="1"/>
        <v>329299342.89907199</v>
      </c>
      <c r="F18" s="119">
        <f t="shared" si="1"/>
        <v>342471316.61503494</v>
      </c>
      <c r="G18" s="119">
        <f t="shared" si="1"/>
        <v>356170169.27963632</v>
      </c>
    </row>
    <row r="19" spans="1:7" x14ac:dyDescent="0.25">
      <c r="A19" s="58" t="s">
        <v>573</v>
      </c>
      <c r="B19" s="76">
        <v>32989636.370000001</v>
      </c>
      <c r="C19" s="76">
        <v>34309221.8248</v>
      </c>
      <c r="D19" s="76">
        <v>35681590.697792001</v>
      </c>
      <c r="E19" s="76">
        <v>37108854.325703681</v>
      </c>
      <c r="F19" s="76">
        <v>38593208.498731829</v>
      </c>
      <c r="G19" s="76">
        <v>40136936.838681102</v>
      </c>
    </row>
    <row r="20" spans="1:7" x14ac:dyDescent="0.25">
      <c r="A20" s="58" t="s">
        <v>574</v>
      </c>
      <c r="B20" s="76">
        <v>39033000</v>
      </c>
      <c r="C20" s="76">
        <v>40594320</v>
      </c>
      <c r="D20" s="76">
        <v>42218092.800000004</v>
      </c>
      <c r="E20" s="76">
        <v>43906816.512000009</v>
      </c>
      <c r="F20" s="76">
        <v>45663089.172480009</v>
      </c>
      <c r="G20" s="76">
        <v>47489612.739379212</v>
      </c>
    </row>
    <row r="21" spans="1:7" x14ac:dyDescent="0.25">
      <c r="A21" s="58" t="s">
        <v>464</v>
      </c>
      <c r="B21" s="76">
        <v>34668098.359999999</v>
      </c>
      <c r="C21" s="76">
        <v>36054822.294399999</v>
      </c>
      <c r="D21" s="76">
        <v>37497015.186176002</v>
      </c>
      <c r="E21" s="76">
        <v>38996895.793623045</v>
      </c>
      <c r="F21" s="76">
        <v>40556771.625367969</v>
      </c>
      <c r="G21" s="76">
        <v>42179042.490382686</v>
      </c>
    </row>
    <row r="22" spans="1:7" x14ac:dyDescent="0.25">
      <c r="A22" s="58" t="s">
        <v>465</v>
      </c>
      <c r="B22" s="76">
        <v>16967978.620000001</v>
      </c>
      <c r="C22" s="76">
        <v>17646697.764800001</v>
      </c>
      <c r="D22" s="76">
        <v>18352565.675392002</v>
      </c>
      <c r="E22" s="76">
        <v>19086668.302407682</v>
      </c>
      <c r="F22" s="76">
        <v>19850135.034503989</v>
      </c>
      <c r="G22" s="76">
        <v>20644140.435884148</v>
      </c>
    </row>
    <row r="23" spans="1:7" x14ac:dyDescent="0.25">
      <c r="A23" s="59" t="s">
        <v>575</v>
      </c>
      <c r="B23" s="76">
        <v>8000</v>
      </c>
      <c r="C23" s="76">
        <v>8320</v>
      </c>
      <c r="D23" s="76">
        <v>8652.8000000000011</v>
      </c>
      <c r="E23" s="76">
        <v>8998.9120000000021</v>
      </c>
      <c r="F23" s="76">
        <v>9358.8684800000028</v>
      </c>
      <c r="G23" s="76">
        <v>9733.2232192000029</v>
      </c>
    </row>
    <row r="24" spans="1:7" x14ac:dyDescent="0.25">
      <c r="A24" s="59" t="s">
        <v>467</v>
      </c>
      <c r="B24" s="76">
        <v>162127695.40000001</v>
      </c>
      <c r="C24" s="76">
        <v>168612803.21600002</v>
      </c>
      <c r="D24" s="76">
        <v>175357315.34464002</v>
      </c>
      <c r="E24" s="76">
        <v>182371607.95842561</v>
      </c>
      <c r="F24" s="76">
        <v>189666472.27676263</v>
      </c>
      <c r="G24" s="76">
        <v>197253131.16783315</v>
      </c>
    </row>
    <row r="25" spans="1:7" x14ac:dyDescent="0.25">
      <c r="A25" s="59" t="s">
        <v>468</v>
      </c>
      <c r="B25" s="76">
        <v>6951508</v>
      </c>
      <c r="C25" s="76">
        <v>7229568.3200000003</v>
      </c>
      <c r="D25" s="76">
        <v>7518751.0528000006</v>
      </c>
      <c r="E25" s="76">
        <v>7819501.0949120009</v>
      </c>
      <c r="F25" s="76">
        <v>8132281.1387084816</v>
      </c>
      <c r="G25" s="76">
        <v>8457572.3842568211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601531346.18999982</v>
      </c>
      <c r="C29" s="119">
        <f t="shared" ref="C29:G29" si="2">C18+C7</f>
        <v>625592600.03759992</v>
      </c>
      <c r="D29" s="119">
        <f t="shared" si="2"/>
        <v>650616304.03910398</v>
      </c>
      <c r="E29" s="119">
        <f t="shared" si="2"/>
        <v>676640956.2006681</v>
      </c>
      <c r="F29" s="119">
        <f t="shared" si="2"/>
        <v>703706594.44869483</v>
      </c>
      <c r="G29" s="119">
        <f t="shared" si="2"/>
        <v>731854858.22664261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357" t="s">
        <v>474</v>
      </c>
      <c r="B1" s="349"/>
      <c r="C1" s="349"/>
      <c r="D1" s="349"/>
      <c r="E1" s="349"/>
      <c r="F1" s="349"/>
      <c r="G1" s="350"/>
    </row>
    <row r="2" spans="1:7" x14ac:dyDescent="0.25">
      <c r="A2" s="369" t="str">
        <f>'Formato 1'!A2</f>
        <v>Municipio Dolores Hidalgo CIN (a)</v>
      </c>
      <c r="B2" s="370"/>
      <c r="C2" s="370"/>
      <c r="D2" s="370"/>
      <c r="E2" s="370"/>
      <c r="F2" s="370"/>
      <c r="G2" s="371"/>
    </row>
    <row r="3" spans="1:7" x14ac:dyDescent="0.25">
      <c r="A3" s="366" t="s">
        <v>475</v>
      </c>
      <c r="B3" s="367"/>
      <c r="C3" s="367"/>
      <c r="D3" s="367"/>
      <c r="E3" s="367"/>
      <c r="F3" s="367"/>
      <c r="G3" s="368"/>
    </row>
    <row r="4" spans="1:7" x14ac:dyDescent="0.25">
      <c r="A4" s="366" t="s">
        <v>2</v>
      </c>
      <c r="B4" s="367"/>
      <c r="C4" s="367"/>
      <c r="D4" s="367"/>
      <c r="E4" s="367"/>
      <c r="F4" s="367"/>
      <c r="G4" s="368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497514583.06999999</v>
      </c>
      <c r="C6" s="119">
        <f t="shared" ref="C6:G6" si="0">SUM(C7:C18)</f>
        <v>502524311.08000004</v>
      </c>
      <c r="D6" s="119">
        <f t="shared" si="0"/>
        <v>295190952.44</v>
      </c>
      <c r="E6" s="119">
        <f t="shared" si="0"/>
        <v>311857875.10000002</v>
      </c>
      <c r="F6" s="119">
        <f t="shared" si="0"/>
        <v>616738465.64999998</v>
      </c>
      <c r="G6" s="119">
        <f t="shared" si="0"/>
        <v>677139716.98000002</v>
      </c>
    </row>
    <row r="7" spans="1:7" x14ac:dyDescent="0.25">
      <c r="A7" s="58" t="s">
        <v>556</v>
      </c>
      <c r="B7" s="75">
        <v>34694390.390000001</v>
      </c>
      <c r="C7" s="210">
        <v>34735883.609999999</v>
      </c>
      <c r="D7" s="210">
        <v>36485187.109999999</v>
      </c>
      <c r="E7" s="211">
        <v>44043010.380000003</v>
      </c>
      <c r="F7" s="212">
        <v>52732814.170000002</v>
      </c>
      <c r="G7" s="75">
        <v>52569617.939999998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5156210.1100000003</v>
      </c>
      <c r="C9" s="210">
        <v>4280522.6100000003</v>
      </c>
      <c r="D9" s="210">
        <v>3077138.29</v>
      </c>
      <c r="E9" s="212">
        <v>1087100</v>
      </c>
      <c r="F9" s="212">
        <v>3652435.5</v>
      </c>
      <c r="G9" s="75">
        <v>7707094.5</v>
      </c>
    </row>
    <row r="10" spans="1:7" x14ac:dyDescent="0.25">
      <c r="A10" s="58" t="s">
        <v>480</v>
      </c>
      <c r="B10" s="75">
        <v>17046775.02</v>
      </c>
      <c r="C10" s="210">
        <v>21241734.850000001</v>
      </c>
      <c r="D10" s="210">
        <v>28994176.420000002</v>
      </c>
      <c r="E10" s="211">
        <v>34113244.539999999</v>
      </c>
      <c r="F10" s="212">
        <v>35975781.090000004</v>
      </c>
      <c r="G10" s="75">
        <v>31397714.359999999</v>
      </c>
    </row>
    <row r="11" spans="1:7" x14ac:dyDescent="0.25">
      <c r="A11" s="58" t="s">
        <v>558</v>
      </c>
      <c r="B11" s="75">
        <v>14220063.75</v>
      </c>
      <c r="C11" s="210">
        <v>12138784.710000001</v>
      </c>
      <c r="D11" s="210">
        <v>2328590.6800000002</v>
      </c>
      <c r="E11" s="211">
        <v>2044927.43</v>
      </c>
      <c r="F11" s="212">
        <v>4558857.8600000003</v>
      </c>
      <c r="G11" s="75">
        <v>16605123.26</v>
      </c>
    </row>
    <row r="12" spans="1:7" x14ac:dyDescent="0.25">
      <c r="A12" s="58" t="s">
        <v>559</v>
      </c>
      <c r="B12" s="75">
        <v>3459611.18</v>
      </c>
      <c r="C12" s="210">
        <v>3572232.62</v>
      </c>
      <c r="D12" s="210">
        <v>3718280.47</v>
      </c>
      <c r="E12" s="211">
        <v>5590122.54</v>
      </c>
      <c r="F12" s="212">
        <v>6477364.5999999996</v>
      </c>
      <c r="G12" s="75">
        <v>11349143.810000001</v>
      </c>
    </row>
    <row r="13" spans="1:7" x14ac:dyDescent="0.25">
      <c r="A13" s="59" t="s">
        <v>483</v>
      </c>
      <c r="B13" s="75">
        <v>0</v>
      </c>
      <c r="C13" s="210">
        <v>0</v>
      </c>
      <c r="D13" s="210">
        <v>1203200.83</v>
      </c>
      <c r="E13" s="210">
        <v>0</v>
      </c>
      <c r="F13" s="210">
        <v>0</v>
      </c>
      <c r="G13" s="75">
        <v>0</v>
      </c>
    </row>
    <row r="14" spans="1:7" x14ac:dyDescent="0.25">
      <c r="A14" s="58" t="s">
        <v>484</v>
      </c>
      <c r="B14" s="75">
        <v>422937532.62</v>
      </c>
      <c r="C14" s="213">
        <v>426555152.68000001</v>
      </c>
      <c r="D14" s="213">
        <v>175305528.69</v>
      </c>
      <c r="E14" s="214">
        <v>179616103.40000001</v>
      </c>
      <c r="F14" s="212">
        <v>513341212.43000001</v>
      </c>
      <c r="G14" s="215">
        <v>557511023.11000001</v>
      </c>
    </row>
    <row r="15" spans="1:7" x14ac:dyDescent="0.25">
      <c r="A15" s="58" t="s">
        <v>560</v>
      </c>
      <c r="B15" s="75">
        <v>0</v>
      </c>
      <c r="C15" s="210">
        <v>0</v>
      </c>
      <c r="D15" s="210">
        <v>1940856.94</v>
      </c>
      <c r="E15" s="214">
        <v>2534441.92</v>
      </c>
      <c r="F15" s="210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216">
        <v>0</v>
      </c>
      <c r="D16" s="216">
        <v>0</v>
      </c>
      <c r="E16" s="210">
        <v>0</v>
      </c>
      <c r="F16" s="210">
        <v>0</v>
      </c>
      <c r="G16" s="75">
        <v>0</v>
      </c>
    </row>
    <row r="17" spans="1:7" x14ac:dyDescent="0.25">
      <c r="A17" s="58" t="s">
        <v>561</v>
      </c>
      <c r="B17" s="75">
        <v>0</v>
      </c>
      <c r="C17" s="210">
        <v>0</v>
      </c>
      <c r="D17" s="210">
        <v>42137993.009999998</v>
      </c>
      <c r="E17" s="214">
        <v>42828924.890000001</v>
      </c>
      <c r="F17" s="212"/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246630795.19</v>
      </c>
      <c r="E20" s="119">
        <f t="shared" si="1"/>
        <v>236592794</v>
      </c>
      <c r="F20" s="119">
        <f t="shared" si="1"/>
        <v>0</v>
      </c>
      <c r="G20" s="119">
        <f t="shared" si="1"/>
        <v>161736925.86000001</v>
      </c>
    </row>
    <row r="21" spans="1:7" x14ac:dyDescent="0.25">
      <c r="A21" s="58" t="s">
        <v>564</v>
      </c>
      <c r="B21" s="76">
        <v>0</v>
      </c>
      <c r="C21" s="210">
        <v>0</v>
      </c>
      <c r="D21" s="210">
        <v>237305491</v>
      </c>
      <c r="E21" s="214">
        <v>236392794</v>
      </c>
      <c r="F21" s="76">
        <v>0</v>
      </c>
      <c r="G21" s="217">
        <v>161736925.86000001</v>
      </c>
    </row>
    <row r="22" spans="1:7" x14ac:dyDescent="0.25">
      <c r="A22" s="58" t="s">
        <v>565</v>
      </c>
      <c r="B22" s="76">
        <v>0</v>
      </c>
      <c r="C22" s="210">
        <v>0</v>
      </c>
      <c r="D22" s="210">
        <v>9325304.1899999995</v>
      </c>
      <c r="E22" s="214">
        <v>200000</v>
      </c>
      <c r="F22" s="76">
        <v>0</v>
      </c>
      <c r="G22" s="76"/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10548976.550000001</v>
      </c>
      <c r="C27" s="119">
        <f t="shared" ref="C27:G27" si="2">SUM(C28)</f>
        <v>30000000</v>
      </c>
      <c r="D27" s="119">
        <f t="shared" si="2"/>
        <v>0</v>
      </c>
      <c r="E27" s="119">
        <f t="shared" si="2"/>
        <v>0</v>
      </c>
      <c r="F27" s="119">
        <f t="shared" si="2"/>
        <v>68885748.560000002</v>
      </c>
      <c r="G27" s="119">
        <f t="shared" si="2"/>
        <v>0</v>
      </c>
    </row>
    <row r="28" spans="1:7" x14ac:dyDescent="0.25">
      <c r="A28" s="58" t="s">
        <v>289</v>
      </c>
      <c r="B28" s="76">
        <v>10548976.550000001</v>
      </c>
      <c r="C28" s="76">
        <v>30000000</v>
      </c>
      <c r="D28" s="76">
        <v>0</v>
      </c>
      <c r="E28" s="76">
        <v>0</v>
      </c>
      <c r="F28" s="212">
        <v>68885748.560000002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508063559.62</v>
      </c>
      <c r="C30" s="119">
        <f t="shared" ref="C30:G30" si="3">C20+C6+C27</f>
        <v>532524311.08000004</v>
      </c>
      <c r="D30" s="119">
        <f t="shared" si="3"/>
        <v>541821747.63</v>
      </c>
      <c r="E30" s="119">
        <f t="shared" si="3"/>
        <v>548450669.10000002</v>
      </c>
      <c r="F30" s="119">
        <f t="shared" si="3"/>
        <v>685624214.21000004</v>
      </c>
      <c r="G30" s="119">
        <f t="shared" si="3"/>
        <v>838876642.84000003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="75" zoomScaleNormal="75" workbookViewId="0">
      <selection activeCell="E16" sqref="E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357" t="s">
        <v>499</v>
      </c>
      <c r="B1" s="349"/>
      <c r="C1" s="349"/>
      <c r="D1" s="349"/>
      <c r="E1" s="349"/>
      <c r="F1" s="349"/>
      <c r="G1" s="350"/>
    </row>
    <row r="2" spans="1:7" x14ac:dyDescent="0.25">
      <c r="A2" s="369" t="str">
        <f>'Formato 1'!A2</f>
        <v>Municipio Dolores Hidalgo CIN (a)</v>
      </c>
      <c r="B2" s="370"/>
      <c r="C2" s="370"/>
      <c r="D2" s="370"/>
      <c r="E2" s="370"/>
      <c r="F2" s="370"/>
      <c r="G2" s="371"/>
    </row>
    <row r="3" spans="1:7" x14ac:dyDescent="0.25">
      <c r="A3" s="366" t="s">
        <v>500</v>
      </c>
      <c r="B3" s="367"/>
      <c r="C3" s="367"/>
      <c r="D3" s="367"/>
      <c r="E3" s="367"/>
      <c r="F3" s="367"/>
      <c r="G3" s="368"/>
    </row>
    <row r="4" spans="1:7" x14ac:dyDescent="0.25">
      <c r="A4" s="366" t="s">
        <v>2</v>
      </c>
      <c r="B4" s="367"/>
      <c r="C4" s="367"/>
      <c r="D4" s="367"/>
      <c r="E4" s="367"/>
      <c r="F4" s="367"/>
      <c r="G4" s="368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252222447.13</v>
      </c>
      <c r="C6" s="119">
        <f t="shared" si="0"/>
        <v>259499227.47000003</v>
      </c>
      <c r="D6" s="119">
        <f t="shared" si="0"/>
        <v>255246288.69000003</v>
      </c>
      <c r="E6" s="119">
        <f t="shared" si="0"/>
        <v>274834272.56</v>
      </c>
      <c r="F6" s="119">
        <f t="shared" si="0"/>
        <v>303983863.07999998</v>
      </c>
      <c r="G6" s="119">
        <f t="shared" si="0"/>
        <v>353838954.43000007</v>
      </c>
    </row>
    <row r="7" spans="1:7" x14ac:dyDescent="0.25">
      <c r="A7" s="58" t="s">
        <v>573</v>
      </c>
      <c r="B7" s="75">
        <v>110535022.19999999</v>
      </c>
      <c r="C7" s="75">
        <v>129595963.78999999</v>
      </c>
      <c r="D7" s="75">
        <v>147917155.01000002</v>
      </c>
      <c r="E7" s="75">
        <v>153199116.81</v>
      </c>
      <c r="F7" s="75">
        <v>174699433.78999999</v>
      </c>
      <c r="G7" s="75">
        <v>138763099.77000001</v>
      </c>
    </row>
    <row r="8" spans="1:7" ht="15.75" customHeight="1" x14ac:dyDescent="0.25">
      <c r="A8" s="58" t="s">
        <v>574</v>
      </c>
      <c r="B8" s="75">
        <v>15939567.32</v>
      </c>
      <c r="C8" s="75">
        <v>6272403.4100000001</v>
      </c>
      <c r="D8" s="75">
        <v>5752886.4600000009</v>
      </c>
      <c r="E8" s="75">
        <v>7299336.4399999995</v>
      </c>
      <c r="F8" s="75">
        <v>4429403.9600000009</v>
      </c>
      <c r="G8" s="75">
        <v>7849340.0699999984</v>
      </c>
    </row>
    <row r="9" spans="1:7" x14ac:dyDescent="0.25">
      <c r="A9" s="58" t="s">
        <v>464</v>
      </c>
      <c r="B9" s="75">
        <v>57846244.310000002</v>
      </c>
      <c r="C9" s="75">
        <v>48920523.550000004</v>
      </c>
      <c r="D9" s="75">
        <v>38923759.909999996</v>
      </c>
      <c r="E9" s="75">
        <v>49057314.089999996</v>
      </c>
      <c r="F9" s="75">
        <v>63620542.699999996</v>
      </c>
      <c r="G9" s="75">
        <v>109191608.97999999</v>
      </c>
    </row>
    <row r="10" spans="1:7" x14ac:dyDescent="0.25">
      <c r="A10" s="58" t="s">
        <v>465</v>
      </c>
      <c r="B10" s="75">
        <v>24416497.969999999</v>
      </c>
      <c r="C10" s="75">
        <v>33043080.420000002</v>
      </c>
      <c r="D10" s="75">
        <v>43358806.280000001</v>
      </c>
      <c r="E10" s="75">
        <v>31685888.859999999</v>
      </c>
      <c r="F10" s="75">
        <v>42154984.439999998</v>
      </c>
      <c r="G10" s="75">
        <v>51985261.600000001</v>
      </c>
    </row>
    <row r="11" spans="1:7" x14ac:dyDescent="0.25">
      <c r="A11" s="58" t="s">
        <v>575</v>
      </c>
      <c r="B11" s="75">
        <v>2628423.12</v>
      </c>
      <c r="C11" s="75">
        <v>2840840.37</v>
      </c>
      <c r="D11" s="75">
        <v>1657980.5799999998</v>
      </c>
      <c r="E11" s="75">
        <v>3047672.75</v>
      </c>
      <c r="F11" s="75">
        <v>1836038.08</v>
      </c>
      <c r="G11" s="75">
        <v>2368624.04</v>
      </c>
    </row>
    <row r="12" spans="1:7" x14ac:dyDescent="0.25">
      <c r="A12" s="58" t="s">
        <v>467</v>
      </c>
      <c r="B12" s="75">
        <v>35715422.910000004</v>
      </c>
      <c r="C12" s="75">
        <v>36092299.100000001</v>
      </c>
      <c r="D12" s="75">
        <v>15204932.85</v>
      </c>
      <c r="E12" s="75">
        <v>20146594.710000001</v>
      </c>
      <c r="F12" s="75">
        <v>14821185.76</v>
      </c>
      <c r="G12" s="75">
        <v>10919221.59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95000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5141269.3</v>
      </c>
      <c r="C14" s="75">
        <v>1549600</v>
      </c>
      <c r="D14" s="75">
        <v>2335767.6</v>
      </c>
      <c r="E14" s="75">
        <v>10398348.9</v>
      </c>
      <c r="F14" s="75">
        <v>2422274.35</v>
      </c>
      <c r="G14" s="75">
        <v>2480759.91</v>
      </c>
    </row>
    <row r="15" spans="1:7" x14ac:dyDescent="0.25">
      <c r="A15" s="58" t="s">
        <v>470</v>
      </c>
      <c r="B15" s="75">
        <v>0</v>
      </c>
      <c r="C15" s="75">
        <v>1184516.83</v>
      </c>
      <c r="D15" s="75">
        <v>0</v>
      </c>
      <c r="E15" s="75">
        <v>0</v>
      </c>
      <c r="F15" s="75">
        <v>0</v>
      </c>
      <c r="G15" s="75">
        <v>30281038.469999999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399652022.23000002</v>
      </c>
      <c r="C17" s="119">
        <f t="shared" ref="C17:G17" si="1">SUM(C18:C26)</f>
        <v>226508392.07999998</v>
      </c>
      <c r="D17" s="119">
        <f t="shared" si="1"/>
        <v>286904869.40999997</v>
      </c>
      <c r="E17" s="119">
        <f t="shared" si="1"/>
        <v>274001168.25999999</v>
      </c>
      <c r="F17" s="119">
        <f t="shared" si="1"/>
        <v>261444045.74000001</v>
      </c>
      <c r="G17" s="119">
        <f t="shared" si="1"/>
        <v>349819891.25999999</v>
      </c>
    </row>
    <row r="18" spans="1:7" x14ac:dyDescent="0.25">
      <c r="A18" s="58" t="s">
        <v>573</v>
      </c>
      <c r="B18" s="76">
        <v>37474527.969999999</v>
      </c>
      <c r="C18" s="233">
        <v>20052599.869999997</v>
      </c>
      <c r="D18" s="234">
        <v>8648975.3599999994</v>
      </c>
      <c r="E18" s="235">
        <v>16937695.859999999</v>
      </c>
      <c r="F18" s="236">
        <v>4069921.09</v>
      </c>
      <c r="G18" s="76">
        <v>61562637.439999998</v>
      </c>
    </row>
    <row r="19" spans="1:7" x14ac:dyDescent="0.25">
      <c r="A19" s="58" t="s">
        <v>574</v>
      </c>
      <c r="B19" s="76">
        <v>23516337.349999998</v>
      </c>
      <c r="C19" s="233">
        <v>29933380.609999999</v>
      </c>
      <c r="D19" s="234">
        <v>29885125.969999999</v>
      </c>
      <c r="E19" s="235">
        <v>30545302.43</v>
      </c>
      <c r="F19" s="236">
        <v>43571608.859999999</v>
      </c>
      <c r="G19" s="76">
        <v>38269110.880000003</v>
      </c>
    </row>
    <row r="20" spans="1:7" x14ac:dyDescent="0.25">
      <c r="A20" s="58" t="s">
        <v>464</v>
      </c>
      <c r="B20" s="76">
        <v>24502313.109999999</v>
      </c>
      <c r="C20" s="233">
        <v>36442402.07</v>
      </c>
      <c r="D20" s="234">
        <v>28419031.469999999</v>
      </c>
      <c r="E20" s="235">
        <v>29497122.400000006</v>
      </c>
      <c r="F20" s="236">
        <v>51905741.910000011</v>
      </c>
      <c r="G20" s="76">
        <v>61940371.799999997</v>
      </c>
    </row>
    <row r="21" spans="1:7" x14ac:dyDescent="0.25">
      <c r="A21" s="58" t="s">
        <v>465</v>
      </c>
      <c r="B21" s="76">
        <v>19731725</v>
      </c>
      <c r="C21" s="233">
        <v>15597749.07</v>
      </c>
      <c r="D21" s="234">
        <v>19023873</v>
      </c>
      <c r="E21" s="235">
        <v>26118218.199999999</v>
      </c>
      <c r="F21" s="236">
        <v>14464022.260000002</v>
      </c>
      <c r="G21" s="76">
        <v>23640976.039999999</v>
      </c>
    </row>
    <row r="22" spans="1:7" x14ac:dyDescent="0.25">
      <c r="A22" s="59" t="s">
        <v>575</v>
      </c>
      <c r="B22" s="76">
        <v>7042581.3300000001</v>
      </c>
      <c r="C22" s="233">
        <v>8238446.1600000001</v>
      </c>
      <c r="D22" s="234">
        <v>5458804.5800000001</v>
      </c>
      <c r="E22" s="235">
        <v>2276127</v>
      </c>
      <c r="F22" s="236">
        <v>2928158.08</v>
      </c>
      <c r="G22" s="76">
        <v>17604343.109999999</v>
      </c>
    </row>
    <row r="23" spans="1:7" x14ac:dyDescent="0.25">
      <c r="A23" s="59" t="s">
        <v>467</v>
      </c>
      <c r="B23" s="76">
        <v>281310437.47000003</v>
      </c>
      <c r="C23" s="233">
        <v>106284441.44</v>
      </c>
      <c r="D23" s="234">
        <v>167443658.25999999</v>
      </c>
      <c r="E23" s="235">
        <v>150526137.36999997</v>
      </c>
      <c r="F23" s="236">
        <v>139026297.51999998</v>
      </c>
      <c r="G23" s="76">
        <v>139570372.27000001</v>
      </c>
    </row>
    <row r="24" spans="1:7" x14ac:dyDescent="0.25">
      <c r="A24" s="59" t="s">
        <v>468</v>
      </c>
      <c r="B24" s="76">
        <v>0</v>
      </c>
      <c r="C24" s="233">
        <v>0</v>
      </c>
      <c r="D24" s="234">
        <v>0</v>
      </c>
      <c r="E24" s="235">
        <v>0</v>
      </c>
      <c r="F24" s="236">
        <v>0</v>
      </c>
      <c r="G24" s="76">
        <v>0</v>
      </c>
    </row>
    <row r="25" spans="1:7" x14ac:dyDescent="0.25">
      <c r="A25" s="59" t="s">
        <v>472</v>
      </c>
      <c r="B25" s="76">
        <v>6074100</v>
      </c>
      <c r="C25" s="233">
        <v>3333924.69</v>
      </c>
      <c r="D25" s="234">
        <v>3508997.23</v>
      </c>
      <c r="E25" s="235">
        <v>2999940</v>
      </c>
      <c r="F25" s="236">
        <v>5478296.0199999996</v>
      </c>
      <c r="G25" s="76">
        <v>7232079.7199999997</v>
      </c>
    </row>
    <row r="26" spans="1:7" x14ac:dyDescent="0.25">
      <c r="A26" s="59" t="s">
        <v>470</v>
      </c>
      <c r="B26" s="76">
        <v>0</v>
      </c>
      <c r="C26" s="233">
        <v>6625448.1699999999</v>
      </c>
      <c r="D26" s="234">
        <v>24516403.539999999</v>
      </c>
      <c r="E26" s="235">
        <v>15100625</v>
      </c>
      <c r="F26" s="236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651874469.36000001</v>
      </c>
      <c r="C28" s="119">
        <f t="shared" ref="C28:G28" si="2">C17+C6</f>
        <v>486007619.55000001</v>
      </c>
      <c r="D28" s="119">
        <f t="shared" si="2"/>
        <v>542151158.10000002</v>
      </c>
      <c r="E28" s="119">
        <f t="shared" si="2"/>
        <v>548835440.81999993</v>
      </c>
      <c r="F28" s="119">
        <f t="shared" si="2"/>
        <v>565427908.81999993</v>
      </c>
      <c r="G28" s="119">
        <f t="shared" si="2"/>
        <v>703658845.69000006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357" t="s">
        <v>503</v>
      </c>
      <c r="B1" s="349"/>
      <c r="C1" s="349"/>
      <c r="D1" s="349"/>
      <c r="E1" s="349"/>
      <c r="F1" s="349"/>
    </row>
    <row r="2" spans="1:6" x14ac:dyDescent="0.25">
      <c r="A2" s="369" t="str">
        <f>'Formato 1'!A2</f>
        <v>Municipio Dolores Hidalgo CIN (a)</v>
      </c>
      <c r="B2" s="370"/>
      <c r="C2" s="370"/>
      <c r="D2" s="370"/>
      <c r="E2" s="370"/>
      <c r="F2" s="371"/>
    </row>
    <row r="3" spans="1:6" x14ac:dyDescent="0.25">
      <c r="A3" s="366" t="s">
        <v>504</v>
      </c>
      <c r="B3" s="367"/>
      <c r="C3" s="367"/>
      <c r="D3" s="367"/>
      <c r="E3" s="367"/>
      <c r="F3" s="368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218" t="s">
        <v>635</v>
      </c>
      <c r="C6" s="145"/>
      <c r="D6" s="145"/>
      <c r="E6" s="145"/>
      <c r="F6" s="145"/>
    </row>
    <row r="7" spans="1:6" ht="15.75" customHeight="1" x14ac:dyDescent="0.25">
      <c r="A7" s="146" t="s">
        <v>512</v>
      </c>
      <c r="B7" s="218" t="s">
        <v>636</v>
      </c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219">
        <v>645</v>
      </c>
      <c r="C10" s="155"/>
      <c r="D10" s="155"/>
      <c r="E10" s="155"/>
      <c r="F10" s="155"/>
    </row>
    <row r="11" spans="1:6" x14ac:dyDescent="0.25">
      <c r="A11" s="67" t="s">
        <v>515</v>
      </c>
      <c r="B11" s="219">
        <v>78</v>
      </c>
      <c r="C11" s="155"/>
      <c r="D11" s="155"/>
      <c r="E11" s="155"/>
      <c r="F11" s="155"/>
    </row>
    <row r="12" spans="1:6" x14ac:dyDescent="0.25">
      <c r="A12" s="67" t="s">
        <v>516</v>
      </c>
      <c r="B12" s="219">
        <v>20</v>
      </c>
      <c r="C12" s="155"/>
      <c r="D12" s="155"/>
      <c r="E12" s="155"/>
      <c r="F12" s="155"/>
    </row>
    <row r="13" spans="1:6" x14ac:dyDescent="0.25">
      <c r="A13" s="67" t="s">
        <v>517</v>
      </c>
      <c r="B13" s="219">
        <v>42</v>
      </c>
      <c r="C13" s="155"/>
      <c r="D13" s="155"/>
      <c r="E13" s="155"/>
      <c r="F13" s="155"/>
    </row>
    <row r="14" spans="1:6" x14ac:dyDescent="0.25">
      <c r="A14" s="146" t="s">
        <v>518</v>
      </c>
      <c r="B14" s="219">
        <v>155</v>
      </c>
      <c r="C14" s="155"/>
      <c r="D14" s="155"/>
      <c r="E14" s="155"/>
      <c r="F14" s="155"/>
    </row>
    <row r="15" spans="1:6" x14ac:dyDescent="0.25">
      <c r="A15" s="67" t="s">
        <v>515</v>
      </c>
      <c r="B15" s="219">
        <v>99</v>
      </c>
      <c r="C15" s="155"/>
      <c r="D15" s="155"/>
      <c r="E15" s="155"/>
      <c r="F15" s="155"/>
    </row>
    <row r="16" spans="1:6" x14ac:dyDescent="0.25">
      <c r="A16" s="67" t="s">
        <v>516</v>
      </c>
      <c r="B16" s="219">
        <v>27</v>
      </c>
      <c r="C16" s="156"/>
      <c r="D16" s="156"/>
      <c r="E16" s="156"/>
      <c r="F16" s="156"/>
    </row>
    <row r="17" spans="1:6" x14ac:dyDescent="0.25">
      <c r="A17" s="67" t="s">
        <v>517</v>
      </c>
      <c r="B17" s="219">
        <v>69</v>
      </c>
      <c r="C17" s="157"/>
      <c r="D17" s="157"/>
      <c r="E17" s="157"/>
      <c r="F17" s="157"/>
    </row>
    <row r="18" spans="1:6" x14ac:dyDescent="0.25">
      <c r="A18" s="146" t="s">
        <v>519</v>
      </c>
      <c r="B18" s="220"/>
      <c r="C18" s="157"/>
      <c r="D18" s="157"/>
      <c r="E18" s="157"/>
      <c r="F18" s="157"/>
    </row>
    <row r="19" spans="1:6" x14ac:dyDescent="0.25">
      <c r="A19" s="146" t="s">
        <v>520</v>
      </c>
      <c r="B19" s="221">
        <v>10.83</v>
      </c>
      <c r="C19" s="157"/>
      <c r="D19" s="157"/>
      <c r="E19" s="157"/>
      <c r="F19" s="157"/>
    </row>
    <row r="20" spans="1:6" x14ac:dyDescent="0.25">
      <c r="A20" s="146" t="s">
        <v>521</v>
      </c>
      <c r="B20" s="222" t="s">
        <v>637</v>
      </c>
      <c r="C20" s="158"/>
      <c r="D20" s="158"/>
      <c r="E20" s="158"/>
      <c r="F20" s="158"/>
    </row>
    <row r="21" spans="1:6" x14ac:dyDescent="0.25">
      <c r="A21" s="146" t="s">
        <v>522</v>
      </c>
      <c r="B21" s="223"/>
      <c r="C21" s="158"/>
      <c r="D21" s="158"/>
      <c r="E21" s="158"/>
      <c r="F21" s="158"/>
    </row>
    <row r="22" spans="1:6" x14ac:dyDescent="0.25">
      <c r="A22" s="146" t="s">
        <v>523</v>
      </c>
      <c r="B22" s="225">
        <v>3.5700000000000003E-2</v>
      </c>
      <c r="C22" s="158"/>
      <c r="D22" s="158"/>
      <c r="E22" s="158"/>
      <c r="F22" s="158"/>
    </row>
    <row r="23" spans="1:6" x14ac:dyDescent="0.25">
      <c r="A23" s="146" t="s">
        <v>524</v>
      </c>
      <c r="B23" s="225">
        <v>3.9300000000000002E-2</v>
      </c>
      <c r="C23" s="158"/>
      <c r="D23" s="158"/>
      <c r="E23" s="158"/>
      <c r="F23" s="158"/>
    </row>
    <row r="24" spans="1:6" x14ac:dyDescent="0.25">
      <c r="A24" s="146" t="s">
        <v>525</v>
      </c>
      <c r="B24" s="219">
        <v>65</v>
      </c>
      <c r="C24" s="150"/>
      <c r="D24" s="150"/>
      <c r="E24" s="150"/>
      <c r="F24" s="150"/>
    </row>
    <row r="25" spans="1:6" x14ac:dyDescent="0.25">
      <c r="A25" s="146" t="s">
        <v>526</v>
      </c>
      <c r="B25" s="221">
        <v>13.21</v>
      </c>
      <c r="C25" s="150"/>
      <c r="D25" s="150"/>
      <c r="E25" s="150"/>
      <c r="F25" s="150"/>
    </row>
    <row r="26" spans="1:6" x14ac:dyDescent="0.25">
      <c r="A26" s="147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223"/>
      <c r="C27" s="149"/>
      <c r="D27" s="149"/>
      <c r="E27" s="149"/>
      <c r="F27" s="149"/>
    </row>
    <row r="28" spans="1:6" x14ac:dyDescent="0.25">
      <c r="A28" s="146" t="s">
        <v>528</v>
      </c>
      <c r="B28" s="226">
        <v>18975226</v>
      </c>
      <c r="C28" s="91"/>
      <c r="D28" s="91"/>
      <c r="E28" s="91"/>
      <c r="F28" s="91"/>
    </row>
    <row r="29" spans="1:6" x14ac:dyDescent="0.25">
      <c r="A29" s="142"/>
      <c r="B29" s="223"/>
      <c r="C29" s="53"/>
      <c r="D29" s="53"/>
      <c r="E29" s="53"/>
      <c r="F29" s="53"/>
    </row>
    <row r="30" spans="1:6" x14ac:dyDescent="0.25">
      <c r="A30" s="153" t="s">
        <v>529</v>
      </c>
      <c r="B30" s="224"/>
      <c r="C30" s="53"/>
      <c r="D30" s="53"/>
      <c r="E30" s="53"/>
      <c r="F30" s="53"/>
    </row>
    <row r="31" spans="1:6" x14ac:dyDescent="0.25">
      <c r="A31" s="154" t="s">
        <v>514</v>
      </c>
      <c r="B31" s="226">
        <v>115206471</v>
      </c>
      <c r="C31" s="91"/>
      <c r="D31" s="91"/>
      <c r="E31" s="91"/>
      <c r="F31" s="91"/>
    </row>
    <row r="32" spans="1:6" x14ac:dyDescent="0.25">
      <c r="A32" s="154" t="s">
        <v>518</v>
      </c>
      <c r="B32" s="226">
        <v>14783616</v>
      </c>
      <c r="C32" s="91"/>
      <c r="D32" s="91"/>
      <c r="E32" s="91"/>
      <c r="F32" s="91"/>
    </row>
    <row r="33" spans="1:6" x14ac:dyDescent="0.25">
      <c r="A33" s="154" t="s">
        <v>530</v>
      </c>
      <c r="B33" s="226">
        <v>3537355</v>
      </c>
      <c r="C33" s="91"/>
      <c r="D33" s="91"/>
      <c r="E33" s="91"/>
      <c r="F33" s="91"/>
    </row>
    <row r="34" spans="1:6" x14ac:dyDescent="0.25">
      <c r="A34" s="142"/>
      <c r="B34" s="223"/>
      <c r="C34" s="53"/>
      <c r="D34" s="53"/>
      <c r="E34" s="53"/>
      <c r="F34" s="53"/>
    </row>
    <row r="35" spans="1:6" x14ac:dyDescent="0.25">
      <c r="A35" s="153" t="s">
        <v>531</v>
      </c>
      <c r="B35" s="224"/>
      <c r="C35" s="53"/>
      <c r="D35" s="53"/>
      <c r="E35" s="53"/>
      <c r="F35" s="53"/>
    </row>
    <row r="36" spans="1:6" x14ac:dyDescent="0.25">
      <c r="A36" s="154" t="s">
        <v>532</v>
      </c>
      <c r="B36" s="227">
        <v>4440.84</v>
      </c>
      <c r="C36" s="53"/>
      <c r="D36" s="53"/>
      <c r="E36" s="53"/>
      <c r="F36" s="53"/>
    </row>
    <row r="37" spans="1:6" x14ac:dyDescent="0.25">
      <c r="A37" s="154" t="s">
        <v>533</v>
      </c>
      <c r="B37" s="227">
        <v>26006.27</v>
      </c>
      <c r="C37" s="53"/>
      <c r="D37" s="53"/>
      <c r="E37" s="53"/>
      <c r="F37" s="53"/>
    </row>
    <row r="38" spans="1:6" x14ac:dyDescent="0.25">
      <c r="A38" s="154" t="s">
        <v>534</v>
      </c>
      <c r="B38" s="227">
        <v>6309.6</v>
      </c>
      <c r="C38" s="53"/>
      <c r="D38" s="53"/>
      <c r="E38" s="53"/>
      <c r="F38" s="53"/>
    </row>
    <row r="39" spans="1:6" x14ac:dyDescent="0.25">
      <c r="A39" s="142"/>
      <c r="B39" s="224"/>
      <c r="C39" s="53"/>
      <c r="D39" s="53"/>
      <c r="E39" s="53"/>
      <c r="F39" s="53"/>
    </row>
    <row r="40" spans="1:6" x14ac:dyDescent="0.25">
      <c r="A40" s="153" t="s">
        <v>535</v>
      </c>
      <c r="B40" s="228">
        <v>18975226</v>
      </c>
      <c r="C40" s="53"/>
      <c r="D40" s="53"/>
      <c r="E40" s="53"/>
      <c r="F40" s="53"/>
    </row>
    <row r="41" spans="1:6" x14ac:dyDescent="0.25">
      <c r="A41" s="142"/>
      <c r="B41" s="224"/>
      <c r="C41" s="53"/>
      <c r="D41" s="53"/>
      <c r="E41" s="53"/>
      <c r="F41" s="53"/>
    </row>
    <row r="42" spans="1:6" x14ac:dyDescent="0.25">
      <c r="A42" s="153" t="s">
        <v>536</v>
      </c>
      <c r="B42" s="228">
        <v>559094679</v>
      </c>
      <c r="C42" s="53"/>
      <c r="D42" s="53"/>
      <c r="E42" s="53"/>
      <c r="F42" s="53"/>
    </row>
    <row r="43" spans="1:6" x14ac:dyDescent="0.25">
      <c r="A43" s="154" t="s">
        <v>537</v>
      </c>
      <c r="B43" s="226">
        <v>149976897</v>
      </c>
      <c r="C43" s="91"/>
      <c r="D43" s="91"/>
      <c r="E43" s="91"/>
      <c r="F43" s="91"/>
    </row>
    <row r="44" spans="1:6" x14ac:dyDescent="0.25">
      <c r="A44" s="154" t="s">
        <v>538</v>
      </c>
      <c r="B44" s="226">
        <v>235719832</v>
      </c>
      <c r="C44" s="91"/>
      <c r="D44" s="91"/>
      <c r="E44" s="91"/>
      <c r="F44" s="91"/>
    </row>
    <row r="45" spans="1:6" x14ac:dyDescent="0.25">
      <c r="A45" s="154" t="s">
        <v>539</v>
      </c>
      <c r="B45" s="226">
        <v>173397950</v>
      </c>
      <c r="C45" s="91"/>
      <c r="D45" s="91"/>
      <c r="E45" s="91"/>
      <c r="F45" s="91"/>
    </row>
    <row r="46" spans="1:6" x14ac:dyDescent="0.25">
      <c r="A46" s="142"/>
      <c r="B46" s="224"/>
      <c r="C46" s="53"/>
      <c r="D46" s="53"/>
      <c r="E46" s="53"/>
      <c r="F46" s="53"/>
    </row>
    <row r="47" spans="1:6" ht="30" x14ac:dyDescent="0.25">
      <c r="A47" s="153" t="s">
        <v>540</v>
      </c>
      <c r="B47" s="229">
        <v>0.14369999999999999</v>
      </c>
      <c r="C47" s="53"/>
      <c r="D47" s="53"/>
      <c r="E47" s="53"/>
      <c r="F47" s="53"/>
    </row>
    <row r="48" spans="1:6" x14ac:dyDescent="0.25">
      <c r="A48" s="154" t="s">
        <v>538</v>
      </c>
      <c r="B48" s="225">
        <v>9.9099999999999994E-2</v>
      </c>
      <c r="C48" s="91"/>
      <c r="D48" s="91"/>
      <c r="E48" s="91"/>
      <c r="F48" s="91"/>
    </row>
    <row r="49" spans="1:6" x14ac:dyDescent="0.25">
      <c r="A49" s="154" t="s">
        <v>539</v>
      </c>
      <c r="B49" s="225">
        <v>4.4499999999999998E-2</v>
      </c>
      <c r="C49" s="91"/>
      <c r="D49" s="91"/>
      <c r="E49" s="91"/>
      <c r="F49" s="91"/>
    </row>
    <row r="50" spans="1:6" x14ac:dyDescent="0.25">
      <c r="A50" s="142"/>
      <c r="B50" s="223"/>
      <c r="C50" s="53"/>
      <c r="D50" s="53"/>
      <c r="E50" s="53"/>
      <c r="F50" s="53"/>
    </row>
    <row r="51" spans="1:6" x14ac:dyDescent="0.25">
      <c r="A51" s="153" t="s">
        <v>541</v>
      </c>
      <c r="B51" s="224"/>
      <c r="C51" s="53"/>
      <c r="D51" s="53"/>
      <c r="E51" s="53"/>
      <c r="F51" s="53"/>
    </row>
    <row r="52" spans="1:6" x14ac:dyDescent="0.25">
      <c r="A52" s="154" t="s">
        <v>538</v>
      </c>
      <c r="B52" s="226">
        <v>235719832</v>
      </c>
      <c r="C52" s="91"/>
      <c r="D52" s="91"/>
      <c r="E52" s="91"/>
      <c r="F52" s="91"/>
    </row>
    <row r="53" spans="1:6" x14ac:dyDescent="0.25">
      <c r="A53" s="154" t="s">
        <v>539</v>
      </c>
      <c r="B53" s="226">
        <v>173397950</v>
      </c>
      <c r="C53" s="91"/>
      <c r="D53" s="91"/>
      <c r="E53" s="91"/>
      <c r="F53" s="91"/>
    </row>
    <row r="54" spans="1:6" x14ac:dyDescent="0.25">
      <c r="A54" s="154" t="s">
        <v>542</v>
      </c>
      <c r="B54" s="223"/>
      <c r="C54" s="91"/>
      <c r="D54" s="91"/>
      <c r="E54" s="91"/>
      <c r="F54" s="91"/>
    </row>
    <row r="55" spans="1:6" x14ac:dyDescent="0.25">
      <c r="A55" s="142"/>
      <c r="B55" s="223"/>
      <c r="C55" s="53"/>
      <c r="D55" s="53"/>
      <c r="E55" s="53"/>
      <c r="F55" s="53"/>
    </row>
    <row r="56" spans="1:6" x14ac:dyDescent="0.25">
      <c r="A56" s="153" t="s">
        <v>543</v>
      </c>
      <c r="B56" s="224"/>
      <c r="C56" s="53"/>
      <c r="D56" s="53"/>
      <c r="E56" s="53"/>
      <c r="F56" s="53"/>
    </row>
    <row r="57" spans="1:6" x14ac:dyDescent="0.25">
      <c r="A57" s="154" t="s">
        <v>538</v>
      </c>
      <c r="B57" s="230">
        <v>-385696729</v>
      </c>
      <c r="C57" s="91"/>
      <c r="D57" s="91"/>
      <c r="E57" s="91"/>
      <c r="F57" s="91"/>
    </row>
    <row r="58" spans="1:6" x14ac:dyDescent="0.25">
      <c r="A58" s="154" t="s">
        <v>539</v>
      </c>
      <c r="B58" s="230">
        <v>-173397950</v>
      </c>
      <c r="C58" s="91"/>
      <c r="D58" s="91"/>
      <c r="E58" s="91"/>
      <c r="F58" s="91"/>
    </row>
    <row r="59" spans="1:6" x14ac:dyDescent="0.25">
      <c r="A59" s="142"/>
      <c r="B59" s="223"/>
      <c r="C59" s="53"/>
      <c r="D59" s="53"/>
      <c r="E59" s="53"/>
      <c r="F59" s="53"/>
    </row>
    <row r="60" spans="1:6" x14ac:dyDescent="0.25">
      <c r="A60" s="153" t="s">
        <v>544</v>
      </c>
      <c r="B60" s="224"/>
      <c r="C60" s="53"/>
      <c r="D60" s="53"/>
      <c r="E60" s="53"/>
      <c r="F60" s="53"/>
    </row>
    <row r="61" spans="1:6" x14ac:dyDescent="0.25">
      <c r="A61" s="154" t="s">
        <v>545</v>
      </c>
      <c r="B61" s="222" t="s">
        <v>638</v>
      </c>
      <c r="C61" s="141"/>
      <c r="D61" s="141"/>
      <c r="E61" s="141"/>
      <c r="F61" s="141"/>
    </row>
    <row r="62" spans="1:6" x14ac:dyDescent="0.25">
      <c r="A62" s="154" t="s">
        <v>546</v>
      </c>
      <c r="B62" s="231">
        <v>0.09</v>
      </c>
      <c r="C62" s="159"/>
      <c r="D62" s="159"/>
      <c r="E62" s="159"/>
      <c r="F62" s="159"/>
    </row>
    <row r="63" spans="1:6" x14ac:dyDescent="0.25">
      <c r="A63" s="142"/>
      <c r="B63" s="223"/>
      <c r="C63" s="141"/>
      <c r="D63" s="141"/>
      <c r="E63" s="141"/>
      <c r="F63" s="141"/>
    </row>
    <row r="64" spans="1:6" x14ac:dyDescent="0.25">
      <c r="A64" s="153" t="s">
        <v>547</v>
      </c>
      <c r="B64" s="224"/>
      <c r="C64" s="141"/>
      <c r="D64" s="141"/>
      <c r="E64" s="141"/>
      <c r="F64" s="141"/>
    </row>
    <row r="65" spans="1:6" x14ac:dyDescent="0.25">
      <c r="A65" s="154" t="s">
        <v>548</v>
      </c>
      <c r="B65" s="219">
        <v>2022</v>
      </c>
      <c r="C65" s="141"/>
      <c r="D65" s="141"/>
      <c r="E65" s="141"/>
      <c r="F65" s="141"/>
    </row>
    <row r="66" spans="1:6" x14ac:dyDescent="0.25">
      <c r="A66" s="154" t="s">
        <v>549</v>
      </c>
      <c r="B66" s="232" t="s">
        <v>639</v>
      </c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C16:F27 B16:B25 B27:B28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374" t="s">
        <v>439</v>
      </c>
      <c r="B1" s="374"/>
      <c r="C1" s="374"/>
      <c r="D1" s="374"/>
      <c r="E1" s="374"/>
      <c r="F1" s="374"/>
      <c r="G1" s="374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372" t="s">
        <v>442</v>
      </c>
      <c r="B6" s="36">
        <v>2022</v>
      </c>
      <c r="C6" s="372">
        <f>+B6+1</f>
        <v>2023</v>
      </c>
      <c r="D6" s="372">
        <f>+C6+1</f>
        <v>2024</v>
      </c>
      <c r="E6" s="372">
        <f>+D6+1</f>
        <v>2025</v>
      </c>
      <c r="F6" s="372">
        <f>+E6+1</f>
        <v>2026</v>
      </c>
      <c r="G6" s="372">
        <f>+F6+1</f>
        <v>2027</v>
      </c>
    </row>
    <row r="7" spans="1:7" ht="83.25" customHeight="1" x14ac:dyDescent="0.25">
      <c r="A7" s="373"/>
      <c r="B7" s="70" t="s">
        <v>443</v>
      </c>
      <c r="C7" s="373"/>
      <c r="D7" s="373"/>
      <c r="E7" s="373"/>
      <c r="F7" s="373"/>
      <c r="G7" s="373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375" t="s">
        <v>458</v>
      </c>
      <c r="B1" s="375"/>
      <c r="C1" s="375"/>
      <c r="D1" s="375"/>
      <c r="E1" s="375"/>
      <c r="F1" s="375"/>
      <c r="G1" s="375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376" t="s">
        <v>460</v>
      </c>
      <c r="B6" s="36">
        <v>2022</v>
      </c>
      <c r="C6" s="372">
        <f>+B6+1</f>
        <v>2023</v>
      </c>
      <c r="D6" s="372">
        <f>+C6+1</f>
        <v>2024</v>
      </c>
      <c r="E6" s="372">
        <f>+D6+1</f>
        <v>2025</v>
      </c>
      <c r="F6" s="372">
        <f>+E6+1</f>
        <v>2026</v>
      </c>
      <c r="G6" s="372">
        <f>+F6+1</f>
        <v>2027</v>
      </c>
    </row>
    <row r="7" spans="1:7" ht="57.75" customHeight="1" x14ac:dyDescent="0.25">
      <c r="A7" s="377"/>
      <c r="B7" s="37" t="s">
        <v>443</v>
      </c>
      <c r="C7" s="373"/>
      <c r="D7" s="373"/>
      <c r="E7" s="373"/>
      <c r="F7" s="373"/>
      <c r="G7" s="373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375" t="s">
        <v>474</v>
      </c>
      <c r="B1" s="375"/>
      <c r="C1" s="375"/>
      <c r="D1" s="375"/>
      <c r="E1" s="375"/>
      <c r="F1" s="375"/>
      <c r="G1" s="375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379" t="s">
        <v>442</v>
      </c>
      <c r="B5" s="380">
        <v>2017</v>
      </c>
      <c r="C5" s="380">
        <f>+B5+1</f>
        <v>2018</v>
      </c>
      <c r="D5" s="380">
        <f>+C5+1</f>
        <v>2019</v>
      </c>
      <c r="E5" s="380">
        <f>+D5+1</f>
        <v>2020</v>
      </c>
      <c r="F5" s="380">
        <f>+E5+1</f>
        <v>2021</v>
      </c>
      <c r="G5" s="36">
        <f>+F5+1</f>
        <v>2022</v>
      </c>
    </row>
    <row r="6" spans="1:7" ht="32.25" x14ac:dyDescent="0.25">
      <c r="A6" s="356"/>
      <c r="B6" s="381"/>
      <c r="C6" s="381"/>
      <c r="D6" s="381"/>
      <c r="E6" s="381"/>
      <c r="F6" s="381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378" t="s">
        <v>497</v>
      </c>
      <c r="B39" s="378"/>
      <c r="C39" s="378"/>
      <c r="D39" s="378"/>
      <c r="E39" s="378"/>
      <c r="F39" s="378"/>
      <c r="G39" s="378"/>
    </row>
    <row r="40" spans="1:7" x14ac:dyDescent="0.25">
      <c r="A40" s="378" t="s">
        <v>498</v>
      </c>
      <c r="B40" s="378"/>
      <c r="C40" s="378"/>
      <c r="D40" s="378"/>
      <c r="E40" s="378"/>
      <c r="F40" s="378"/>
      <c r="G40" s="3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375" t="s">
        <v>499</v>
      </c>
      <c r="B1" s="375"/>
      <c r="C1" s="375"/>
      <c r="D1" s="375"/>
      <c r="E1" s="375"/>
      <c r="F1" s="375"/>
      <c r="G1" s="375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382" t="s">
        <v>460</v>
      </c>
      <c r="B5" s="380">
        <v>2017</v>
      </c>
      <c r="C5" s="380">
        <f>+B5+1</f>
        <v>2018</v>
      </c>
      <c r="D5" s="380">
        <f>+C5+1</f>
        <v>2019</v>
      </c>
      <c r="E5" s="380">
        <f>+D5+1</f>
        <v>2020</v>
      </c>
      <c r="F5" s="380">
        <f>+E5+1</f>
        <v>2021</v>
      </c>
      <c r="G5" s="36">
        <v>2022</v>
      </c>
    </row>
    <row r="6" spans="1:7" ht="48.75" customHeight="1" x14ac:dyDescent="0.25">
      <c r="A6" s="383"/>
      <c r="B6" s="381"/>
      <c r="C6" s="381"/>
      <c r="D6" s="381"/>
      <c r="E6" s="381"/>
      <c r="F6" s="381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378" t="s">
        <v>497</v>
      </c>
      <c r="B32" s="378"/>
      <c r="C32" s="378"/>
      <c r="D32" s="378"/>
      <c r="E32" s="378"/>
      <c r="F32" s="378"/>
      <c r="G32" s="378"/>
    </row>
    <row r="33" spans="1:7" x14ac:dyDescent="0.25">
      <c r="A33" s="378" t="s">
        <v>498</v>
      </c>
      <c r="B33" s="378"/>
      <c r="C33" s="378"/>
      <c r="D33" s="378"/>
      <c r="E33" s="378"/>
      <c r="F33" s="378"/>
      <c r="G33" s="3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384" t="s">
        <v>503</v>
      </c>
      <c r="B1" s="384"/>
      <c r="C1" s="384"/>
      <c r="D1" s="384"/>
      <c r="E1" s="384"/>
      <c r="F1" s="384"/>
    </row>
    <row r="2" spans="1:6" ht="20.100000000000001" customHeight="1" x14ac:dyDescent="0.25">
      <c r="A2" s="110" t="str">
        <f>'Formato 1'!A2</f>
        <v>Municipio Dolores Hidalgo CIN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348" t="s">
        <v>122</v>
      </c>
      <c r="B1" s="349"/>
      <c r="C1" s="349"/>
      <c r="D1" s="349"/>
      <c r="E1" s="349"/>
      <c r="F1" s="349"/>
      <c r="G1" s="349"/>
      <c r="H1" s="350"/>
    </row>
    <row r="2" spans="1:8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>G9+G13</f>
        <v>356039.33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>SUM(G10:G12)</f>
        <v>356039.33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242">
        <v>356039.33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237">
        <v>38358744.259999998</v>
      </c>
      <c r="C18" s="108"/>
      <c r="D18" s="108"/>
      <c r="E18" s="108"/>
      <c r="F18" s="278">
        <v>40345311.789999999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38358744.259999998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>F8+F18</f>
        <v>40345311.789999999</v>
      </c>
      <c r="G20" s="4">
        <f t="shared" si="3"/>
        <v>356039.33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351" t="s">
        <v>151</v>
      </c>
      <c r="B33" s="351"/>
      <c r="C33" s="351"/>
      <c r="D33" s="351"/>
      <c r="E33" s="351"/>
      <c r="F33" s="351"/>
      <c r="G33" s="351"/>
      <c r="H33" s="351"/>
    </row>
    <row r="34" spans="1:8" ht="14.45" customHeight="1" x14ac:dyDescent="0.25">
      <c r="A34" s="351"/>
      <c r="B34" s="351"/>
      <c r="C34" s="351"/>
      <c r="D34" s="351"/>
      <c r="E34" s="351"/>
      <c r="F34" s="351"/>
      <c r="G34" s="351"/>
      <c r="H34" s="351"/>
    </row>
    <row r="35" spans="1:8" ht="14.45" customHeight="1" x14ac:dyDescent="0.25">
      <c r="A35" s="351"/>
      <c r="B35" s="351"/>
      <c r="C35" s="351"/>
      <c r="D35" s="351"/>
      <c r="E35" s="351"/>
      <c r="F35" s="351"/>
      <c r="G35" s="351"/>
      <c r="H35" s="351"/>
    </row>
    <row r="36" spans="1:8" ht="14.45" customHeight="1" x14ac:dyDescent="0.25">
      <c r="A36" s="351"/>
      <c r="B36" s="351"/>
      <c r="C36" s="351"/>
      <c r="D36" s="351"/>
      <c r="E36" s="351"/>
      <c r="F36" s="351"/>
      <c r="G36" s="351"/>
      <c r="H36" s="351"/>
    </row>
    <row r="37" spans="1:8" ht="14.45" customHeight="1" x14ac:dyDescent="0.25">
      <c r="A37" s="351"/>
      <c r="B37" s="351"/>
      <c r="C37" s="351"/>
      <c r="D37" s="351"/>
      <c r="E37" s="351"/>
      <c r="F37" s="351"/>
      <c r="G37" s="351"/>
      <c r="H37" s="351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F8 B41:F44 B11:H17 B10:F10 H10 B19:H19 C18:E18 G18:H18 B21:H31 B20:E20 G20:H20 B9:F9 H9 H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I11" sqref="I1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348" t="s">
        <v>162</v>
      </c>
      <c r="B1" s="349"/>
      <c r="C1" s="349"/>
      <c r="D1" s="349"/>
      <c r="E1" s="349"/>
      <c r="F1" s="349"/>
      <c r="G1" s="349"/>
      <c r="H1" s="349"/>
      <c r="I1" s="349"/>
      <c r="J1" s="349"/>
      <c r="K1" s="350"/>
    </row>
    <row r="2" spans="1:11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641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642</v>
      </c>
      <c r="J6" s="1" t="s">
        <v>643</v>
      </c>
      <c r="K6" s="1" t="s">
        <v>644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zoomScale="75" zoomScaleNormal="75" workbookViewId="0">
      <selection activeCell="A24" sqref="A2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348" t="s">
        <v>183</v>
      </c>
      <c r="B1" s="349"/>
      <c r="C1" s="349"/>
      <c r="D1" s="350"/>
    </row>
    <row r="2" spans="1:4" x14ac:dyDescent="0.25">
      <c r="A2" s="110" t="str">
        <f>'Formato 1'!A2</f>
        <v>Municipio Dolores Hidalgo CIN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587864682.19000006</v>
      </c>
      <c r="C8" s="14">
        <f>SUM(C9:C11)</f>
        <v>811269800.04999995</v>
      </c>
      <c r="D8" s="14">
        <f>SUM(D9:D11)</f>
        <v>799950750.56999993</v>
      </c>
    </row>
    <row r="9" spans="1:4" x14ac:dyDescent="0.25">
      <c r="A9" s="58" t="s">
        <v>189</v>
      </c>
      <c r="B9" s="163">
        <v>308785429.44</v>
      </c>
      <c r="C9" s="279">
        <v>576199073.35000002</v>
      </c>
      <c r="D9" s="280">
        <v>564880023.87</v>
      </c>
    </row>
    <row r="10" spans="1:4" x14ac:dyDescent="0.25">
      <c r="A10" s="58" t="s">
        <v>190</v>
      </c>
      <c r="B10" s="163">
        <v>292745916.75</v>
      </c>
      <c r="C10" s="279">
        <v>248737390.69999999</v>
      </c>
      <c r="D10" s="280">
        <v>248737390.69999999</v>
      </c>
    </row>
    <row r="11" spans="1:4" x14ac:dyDescent="0.25">
      <c r="A11" s="58" t="s">
        <v>191</v>
      </c>
      <c r="B11" s="94">
        <f>B44</f>
        <v>-13666664</v>
      </c>
      <c r="C11" s="94">
        <f>C44</f>
        <v>-13666664</v>
      </c>
      <c r="D11" s="94">
        <f>D44</f>
        <v>-13666664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587864682.19000006</v>
      </c>
      <c r="C13" s="14">
        <f>C14+C15</f>
        <v>816086322.63999999</v>
      </c>
      <c r="D13" s="14">
        <f>D14+D15</f>
        <v>814338440.63</v>
      </c>
    </row>
    <row r="14" spans="1:4" x14ac:dyDescent="0.25">
      <c r="A14" s="58" t="s">
        <v>193</v>
      </c>
      <c r="B14" s="164">
        <v>295118765.44</v>
      </c>
      <c r="C14" s="281">
        <v>242058812.75</v>
      </c>
      <c r="D14" s="282">
        <v>242058812.75</v>
      </c>
    </row>
    <row r="15" spans="1:4" x14ac:dyDescent="0.25">
      <c r="A15" s="58" t="s">
        <v>194</v>
      </c>
      <c r="B15" s="164">
        <v>292745916.75</v>
      </c>
      <c r="C15" s="281">
        <v>574027509.88999999</v>
      </c>
      <c r="D15" s="282">
        <v>572279627.88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320813647.64999998</v>
      </c>
      <c r="D17" s="14">
        <f>D18+D19</f>
        <v>319062765.54000002</v>
      </c>
    </row>
    <row r="18" spans="1:4" x14ac:dyDescent="0.25">
      <c r="A18" s="58" t="s">
        <v>196</v>
      </c>
      <c r="B18" s="16">
        <v>0</v>
      </c>
      <c r="C18" s="283">
        <v>228633338.99000001</v>
      </c>
      <c r="D18" s="284">
        <v>226889298.43000001</v>
      </c>
    </row>
    <row r="19" spans="1:4" x14ac:dyDescent="0.25">
      <c r="A19" s="58" t="s">
        <v>197</v>
      </c>
      <c r="B19" s="16">
        <v>0</v>
      </c>
      <c r="C19" s="283">
        <v>92180308.659999996</v>
      </c>
      <c r="D19" s="284">
        <v>92173467.109999999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238">
        <f>B8-B13+B17</f>
        <v>0</v>
      </c>
      <c r="C21" s="238">
        <f>C8-C13+C17</f>
        <v>315997125.05999994</v>
      </c>
      <c r="D21" s="238">
        <f>D8-D13+D17</f>
        <v>304675075.47999996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13666664</v>
      </c>
      <c r="C23" s="14">
        <f>C21-C11</f>
        <v>329663789.05999994</v>
      </c>
      <c r="D23" s="14">
        <f>D21-D11</f>
        <v>318341739.47999996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13666664</v>
      </c>
      <c r="C25" s="14">
        <f>C23-C17</f>
        <v>8850141.4099999666</v>
      </c>
      <c r="D25" s="14">
        <f>D23-D17</f>
        <v>-721026.06000006199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353617.26</v>
      </c>
      <c r="C29" s="4">
        <f>C30+C31</f>
        <v>356039.33</v>
      </c>
      <c r="D29" s="4">
        <f>D30+D31</f>
        <v>356039.33</v>
      </c>
    </row>
    <row r="30" spans="1:4" x14ac:dyDescent="0.25">
      <c r="A30" s="58" t="s">
        <v>205</v>
      </c>
      <c r="B30" s="165">
        <v>353617.26</v>
      </c>
      <c r="C30" s="243">
        <v>356039.33</v>
      </c>
      <c r="D30" s="244">
        <v>356039.33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14020281.26</v>
      </c>
      <c r="C33" s="4">
        <f>C25+C29</f>
        <v>9206180.7399999667</v>
      </c>
      <c r="D33" s="4">
        <f>D25+D29</f>
        <v>-364986.73000006197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13666664</v>
      </c>
      <c r="C40" s="4">
        <f>C41+C42</f>
        <v>13666664</v>
      </c>
      <c r="D40" s="4">
        <f>D41+D42</f>
        <v>13666664</v>
      </c>
    </row>
    <row r="41" spans="1:4" x14ac:dyDescent="0.25">
      <c r="A41" s="58" t="s">
        <v>213</v>
      </c>
      <c r="B41" s="166">
        <v>13666664</v>
      </c>
      <c r="C41" s="245">
        <v>13666664</v>
      </c>
      <c r="D41" s="246">
        <v>13666664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-13666664</v>
      </c>
      <c r="C44" s="4">
        <f>C37-C40</f>
        <v>-13666664</v>
      </c>
      <c r="D44" s="4">
        <f>D37-D40</f>
        <v>-13666664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308785429.44</v>
      </c>
      <c r="C48" s="96">
        <f>C9</f>
        <v>576199073.35000002</v>
      </c>
      <c r="D48" s="96">
        <f>D9</f>
        <v>564880023.87</v>
      </c>
    </row>
    <row r="49" spans="1:4" x14ac:dyDescent="0.25">
      <c r="A49" s="21" t="s">
        <v>217</v>
      </c>
      <c r="B49" s="4">
        <f>B50-B51</f>
        <v>-13666664</v>
      </c>
      <c r="C49" s="4">
        <f>C50-C51</f>
        <v>-13666664</v>
      </c>
      <c r="D49" s="4">
        <f>D50-D51</f>
        <v>-13666664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167">
        <v>13666664</v>
      </c>
      <c r="C51" s="247">
        <v>13666664</v>
      </c>
      <c r="D51" s="248">
        <v>13666664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295118765.44</v>
      </c>
      <c r="C53" s="47">
        <f>C14</f>
        <v>242058812.75</v>
      </c>
      <c r="D53" s="47">
        <f>D14</f>
        <v>242058812.75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228633338.99000001</v>
      </c>
      <c r="D55" s="47">
        <f>D18</f>
        <v>226889298.43000001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549106935.59000003</v>
      </c>
      <c r="D57" s="4">
        <f>D48+D49-D53+D55</f>
        <v>536043845.55000001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13666664</v>
      </c>
      <c r="C59" s="4">
        <f>C57-C49</f>
        <v>562773599.59000003</v>
      </c>
      <c r="D59" s="4">
        <f>D57-D49</f>
        <v>549710509.54999995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292745916.75</v>
      </c>
      <c r="C63" s="98">
        <f>C10</f>
        <v>248737390.69999999</v>
      </c>
      <c r="D63" s="98">
        <f>D10</f>
        <v>248737390.69999999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292745916.75</v>
      </c>
      <c r="C68" s="94">
        <f>C15</f>
        <v>574027509.88999999</v>
      </c>
      <c r="D68" s="94">
        <f>D15</f>
        <v>572279627.88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92180308.659999996</v>
      </c>
      <c r="D70" s="94">
        <f>D19</f>
        <v>92173467.109999999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-233109810.53</v>
      </c>
      <c r="D72" s="14">
        <f>D63+D64-D68+D70</f>
        <v>-231368770.06999999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-233109810.53</v>
      </c>
      <c r="D74" s="14">
        <f>D72-D64</f>
        <v>-231368770.06999999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D13 B29:D29 B37:D40 B48:D50 B63:D74 B16:D16 B20:D25 B18:B19 B31:D33 B42:D44 B52:D59 B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75" zoomScaleNormal="75" workbookViewId="0">
      <selection activeCell="A85" sqref="A8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48" t="s">
        <v>224</v>
      </c>
      <c r="B1" s="349"/>
      <c r="C1" s="349"/>
      <c r="D1" s="349"/>
      <c r="E1" s="349"/>
      <c r="F1" s="349"/>
      <c r="G1" s="350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352" t="s">
        <v>226</v>
      </c>
      <c r="B6" s="354" t="s">
        <v>227</v>
      </c>
      <c r="C6" s="354"/>
      <c r="D6" s="354"/>
      <c r="E6" s="354"/>
      <c r="F6" s="354"/>
      <c r="G6" s="354" t="s">
        <v>228</v>
      </c>
    </row>
    <row r="7" spans="1:7" ht="30" x14ac:dyDescent="0.25">
      <c r="A7" s="353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354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168">
        <v>50080201.43</v>
      </c>
      <c r="C9" s="285">
        <v>4533985.01</v>
      </c>
      <c r="D9" s="286">
        <v>54614186.439999998</v>
      </c>
      <c r="E9" s="285">
        <v>51767474.469999999</v>
      </c>
      <c r="F9" s="285">
        <v>51767474.469999999</v>
      </c>
      <c r="G9" s="47">
        <f>F9-B9</f>
        <v>1687273.0399999991</v>
      </c>
    </row>
    <row r="10" spans="1:7" x14ac:dyDescent="0.25">
      <c r="A10" s="58" t="s">
        <v>235</v>
      </c>
      <c r="B10" s="168">
        <v>0</v>
      </c>
      <c r="C10" s="285">
        <v>0</v>
      </c>
      <c r="D10" s="286">
        <v>0</v>
      </c>
      <c r="E10" s="285">
        <v>0</v>
      </c>
      <c r="F10" s="285">
        <v>0</v>
      </c>
      <c r="G10" s="47">
        <f>F10-B10</f>
        <v>0</v>
      </c>
    </row>
    <row r="11" spans="1:7" x14ac:dyDescent="0.25">
      <c r="A11" s="58" t="s">
        <v>236</v>
      </c>
      <c r="B11" s="168">
        <v>0</v>
      </c>
      <c r="C11" s="285">
        <v>6084136.3799999999</v>
      </c>
      <c r="D11" s="286">
        <v>6084136.3799999999</v>
      </c>
      <c r="E11" s="285">
        <v>5740074.3799999999</v>
      </c>
      <c r="F11" s="285">
        <v>5740074.3799999999</v>
      </c>
      <c r="G11" s="47">
        <f t="shared" ref="G11:G15" si="0">F11-B11</f>
        <v>5740074.3799999999</v>
      </c>
    </row>
    <row r="12" spans="1:7" x14ac:dyDescent="0.25">
      <c r="A12" s="58" t="s">
        <v>237</v>
      </c>
      <c r="B12" s="168">
        <v>36097026.920000002</v>
      </c>
      <c r="C12" s="285">
        <v>479472.63</v>
      </c>
      <c r="D12" s="286">
        <v>36576499.550000004</v>
      </c>
      <c r="E12" s="285">
        <v>28862733.879999999</v>
      </c>
      <c r="F12" s="285">
        <v>20443953.5</v>
      </c>
      <c r="G12" s="47">
        <f t="shared" si="0"/>
        <v>-15653073.420000002</v>
      </c>
    </row>
    <row r="13" spans="1:7" x14ac:dyDescent="0.25">
      <c r="A13" s="58" t="s">
        <v>238</v>
      </c>
      <c r="B13" s="168">
        <v>3788666.96</v>
      </c>
      <c r="C13" s="285">
        <v>13868283</v>
      </c>
      <c r="D13" s="286">
        <v>17656949.960000001</v>
      </c>
      <c r="E13" s="285">
        <v>20747652.109999999</v>
      </c>
      <c r="F13" s="285">
        <v>20747652.109999999</v>
      </c>
      <c r="G13" s="47">
        <f t="shared" si="0"/>
        <v>16958985.149999999</v>
      </c>
    </row>
    <row r="14" spans="1:7" x14ac:dyDescent="0.25">
      <c r="A14" s="58" t="s">
        <v>239</v>
      </c>
      <c r="B14" s="168">
        <v>4746870.32</v>
      </c>
      <c r="C14" s="285">
        <v>327109.43</v>
      </c>
      <c r="D14" s="286">
        <v>5073979.75</v>
      </c>
      <c r="E14" s="285">
        <v>3372714.59</v>
      </c>
      <c r="F14" s="285">
        <v>3372714.59</v>
      </c>
      <c r="G14" s="47">
        <f t="shared" si="0"/>
        <v>-1374155.7300000004</v>
      </c>
    </row>
    <row r="15" spans="1:7" x14ac:dyDescent="0.25">
      <c r="A15" s="58" t="s">
        <v>240</v>
      </c>
      <c r="B15" s="168">
        <v>0</v>
      </c>
      <c r="C15" s="168">
        <v>0</v>
      </c>
      <c r="D15" s="170">
        <v>0</v>
      </c>
      <c r="E15" s="169">
        <v>0</v>
      </c>
      <c r="F15" s="169">
        <v>0</v>
      </c>
      <c r="G15" s="47">
        <f t="shared" si="0"/>
        <v>0</v>
      </c>
    </row>
    <row r="16" spans="1:7" x14ac:dyDescent="0.25">
      <c r="A16" s="92" t="s">
        <v>241</v>
      </c>
      <c r="B16" s="47">
        <f>SUM(B17:B27)</f>
        <v>209691138.18000004</v>
      </c>
      <c r="C16" s="47">
        <f>SUM(C17:C27)</f>
        <v>51717300.219999999</v>
      </c>
      <c r="D16" s="47">
        <f>SUM(D17:D27)</f>
        <v>261408438.40000004</v>
      </c>
      <c r="E16" s="47">
        <f>SUM(E17:E27)</f>
        <v>205030660.78</v>
      </c>
      <c r="F16" s="47">
        <f t="shared" ref="F16:G16" si="1">SUM(F17:F27)</f>
        <v>205030660.78</v>
      </c>
      <c r="G16" s="47">
        <f t="shared" si="1"/>
        <v>-4660477.3999999985</v>
      </c>
    </row>
    <row r="17" spans="1:7" x14ac:dyDescent="0.25">
      <c r="A17" s="77" t="s">
        <v>242</v>
      </c>
      <c r="B17" s="171">
        <v>139464235.68000001</v>
      </c>
      <c r="C17" s="287">
        <v>36334435.719999999</v>
      </c>
      <c r="D17" s="288">
        <v>175798671.40000001</v>
      </c>
      <c r="E17" s="287">
        <v>133534312.18000001</v>
      </c>
      <c r="F17" s="287">
        <v>133534312.18000001</v>
      </c>
      <c r="G17" s="47">
        <f>F17-B17</f>
        <v>-5929923.5</v>
      </c>
    </row>
    <row r="18" spans="1:7" x14ac:dyDescent="0.25">
      <c r="A18" s="77" t="s">
        <v>243</v>
      </c>
      <c r="B18" s="171">
        <v>31622633.210000001</v>
      </c>
      <c r="C18" s="287">
        <v>10609327.93</v>
      </c>
      <c r="D18" s="288">
        <v>42231961.140000001</v>
      </c>
      <c r="E18" s="287">
        <v>34383509.93</v>
      </c>
      <c r="F18" s="287">
        <v>34383509.93</v>
      </c>
      <c r="G18" s="47">
        <f t="shared" ref="G18:G27" si="2">F18-B18</f>
        <v>2760876.7199999988</v>
      </c>
    </row>
    <row r="19" spans="1:7" x14ac:dyDescent="0.25">
      <c r="A19" s="77" t="s">
        <v>244</v>
      </c>
      <c r="B19" s="171">
        <v>11542202.27</v>
      </c>
      <c r="C19" s="287">
        <v>0</v>
      </c>
      <c r="D19" s="288">
        <v>11542202.27</v>
      </c>
      <c r="E19" s="287">
        <v>9351763.3800000008</v>
      </c>
      <c r="F19" s="287">
        <v>9351763.3800000008</v>
      </c>
      <c r="G19" s="47">
        <f t="shared" si="2"/>
        <v>-2190438.8899999987</v>
      </c>
    </row>
    <row r="20" spans="1:7" x14ac:dyDescent="0.25">
      <c r="A20" s="77" t="s">
        <v>245</v>
      </c>
      <c r="B20" s="172">
        <v>0</v>
      </c>
      <c r="C20" s="288">
        <v>0</v>
      </c>
      <c r="D20" s="288">
        <v>0</v>
      </c>
      <c r="E20" s="288">
        <v>0</v>
      </c>
      <c r="F20" s="288">
        <v>0</v>
      </c>
      <c r="G20" s="47">
        <f t="shared" si="2"/>
        <v>0</v>
      </c>
    </row>
    <row r="21" spans="1:7" x14ac:dyDescent="0.25">
      <c r="A21" s="77" t="s">
        <v>246</v>
      </c>
      <c r="B21" s="172">
        <v>0</v>
      </c>
      <c r="C21" s="288">
        <v>0</v>
      </c>
      <c r="D21" s="288">
        <v>0</v>
      </c>
      <c r="E21" s="288">
        <v>0</v>
      </c>
      <c r="F21" s="288">
        <v>0</v>
      </c>
      <c r="G21" s="47">
        <f t="shared" si="2"/>
        <v>0</v>
      </c>
    </row>
    <row r="22" spans="1:7" x14ac:dyDescent="0.25">
      <c r="A22" s="77" t="s">
        <v>247</v>
      </c>
      <c r="B22" s="171">
        <v>4855344.51</v>
      </c>
      <c r="C22" s="287">
        <v>0</v>
      </c>
      <c r="D22" s="288">
        <v>4855344.51</v>
      </c>
      <c r="E22" s="287">
        <v>3559637.17</v>
      </c>
      <c r="F22" s="287">
        <v>3559637.17</v>
      </c>
      <c r="G22" s="47">
        <f t="shared" si="2"/>
        <v>-1295707.3399999999</v>
      </c>
    </row>
    <row r="23" spans="1:7" x14ac:dyDescent="0.25">
      <c r="A23" s="77" t="s">
        <v>248</v>
      </c>
      <c r="B23" s="172">
        <v>0</v>
      </c>
      <c r="C23" s="288">
        <v>0</v>
      </c>
      <c r="D23" s="288">
        <v>0</v>
      </c>
      <c r="E23" s="288">
        <v>0</v>
      </c>
      <c r="F23" s="288">
        <v>0</v>
      </c>
      <c r="G23" s="47">
        <f t="shared" si="2"/>
        <v>0</v>
      </c>
    </row>
    <row r="24" spans="1:7" x14ac:dyDescent="0.25">
      <c r="A24" s="77" t="s">
        <v>249</v>
      </c>
      <c r="B24" s="172">
        <v>0</v>
      </c>
      <c r="C24" s="288">
        <v>0</v>
      </c>
      <c r="D24" s="288">
        <v>0</v>
      </c>
      <c r="E24" s="288">
        <v>0</v>
      </c>
      <c r="F24" s="288">
        <v>0</v>
      </c>
      <c r="G24" s="47">
        <f t="shared" si="2"/>
        <v>0</v>
      </c>
    </row>
    <row r="25" spans="1:7" x14ac:dyDescent="0.25">
      <c r="A25" s="77" t="s">
        <v>250</v>
      </c>
      <c r="B25" s="171">
        <v>5969574.0800000001</v>
      </c>
      <c r="C25" s="287">
        <v>0</v>
      </c>
      <c r="D25" s="288">
        <v>5969574.0800000001</v>
      </c>
      <c r="E25" s="287">
        <v>3190753.12</v>
      </c>
      <c r="F25" s="287">
        <v>3190753.12</v>
      </c>
      <c r="G25" s="47">
        <f t="shared" si="2"/>
        <v>-2778820.96</v>
      </c>
    </row>
    <row r="26" spans="1:7" x14ac:dyDescent="0.25">
      <c r="A26" s="77" t="s">
        <v>251</v>
      </c>
      <c r="B26" s="171">
        <v>16237148.43</v>
      </c>
      <c r="C26" s="287">
        <v>4773536.57</v>
      </c>
      <c r="D26" s="288">
        <v>21010685</v>
      </c>
      <c r="E26" s="287">
        <v>21010685</v>
      </c>
      <c r="F26" s="287">
        <v>21010685</v>
      </c>
      <c r="G26" s="47">
        <f t="shared" si="2"/>
        <v>4773536.57</v>
      </c>
    </row>
    <row r="27" spans="1:7" x14ac:dyDescent="0.25">
      <c r="A27" s="77" t="s">
        <v>252</v>
      </c>
      <c r="B27" s="171">
        <v>0</v>
      </c>
      <c r="C27" s="171">
        <v>0</v>
      </c>
      <c r="D27" s="173">
        <v>0</v>
      </c>
      <c r="E27" s="174">
        <v>0</v>
      </c>
      <c r="F27" s="174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3851525.63</v>
      </c>
      <c r="C28" s="47">
        <f t="shared" si="3"/>
        <v>-399563.93000000005</v>
      </c>
      <c r="D28" s="47">
        <f>SUM(D29:D33)</f>
        <v>3451961.6999999997</v>
      </c>
      <c r="E28" s="47">
        <f>SUM(E29:E33)</f>
        <v>3349622.67</v>
      </c>
      <c r="F28" s="47">
        <f t="shared" si="3"/>
        <v>3349622.67</v>
      </c>
      <c r="G28" s="47">
        <f t="shared" si="3"/>
        <v>-501902.96000000008</v>
      </c>
    </row>
    <row r="29" spans="1:7" x14ac:dyDescent="0.25">
      <c r="A29" s="77" t="s">
        <v>254</v>
      </c>
      <c r="B29" s="175">
        <v>20000</v>
      </c>
      <c r="C29" s="289">
        <v>-14176.48</v>
      </c>
      <c r="D29" s="290">
        <v>5823.52</v>
      </c>
      <c r="E29" s="289">
        <v>5823.52</v>
      </c>
      <c r="F29" s="289">
        <v>5823.52</v>
      </c>
      <c r="G29" s="47">
        <f>F29-B29</f>
        <v>-14176.48</v>
      </c>
    </row>
    <row r="30" spans="1:7" x14ac:dyDescent="0.25">
      <c r="A30" s="77" t="s">
        <v>255</v>
      </c>
      <c r="B30" s="175">
        <v>431525.63</v>
      </c>
      <c r="C30" s="289">
        <v>-127207.63</v>
      </c>
      <c r="D30" s="290">
        <v>304318</v>
      </c>
      <c r="E30" s="289">
        <v>342357.75</v>
      </c>
      <c r="F30" s="289">
        <v>342357.75</v>
      </c>
      <c r="G30" s="47">
        <f t="shared" ref="G30:G34" si="4">F30-B30</f>
        <v>-89167.88</v>
      </c>
    </row>
    <row r="31" spans="1:7" x14ac:dyDescent="0.25">
      <c r="A31" s="77" t="s">
        <v>256</v>
      </c>
      <c r="B31" s="175">
        <v>2500000</v>
      </c>
      <c r="C31" s="289">
        <v>-114692.43</v>
      </c>
      <c r="D31" s="290">
        <v>2385307.5699999998</v>
      </c>
      <c r="E31" s="289">
        <v>2154074.94</v>
      </c>
      <c r="F31" s="289">
        <v>2154074.94</v>
      </c>
      <c r="G31" s="47">
        <f t="shared" si="4"/>
        <v>-345925.06000000006</v>
      </c>
    </row>
    <row r="32" spans="1:7" x14ac:dyDescent="0.25">
      <c r="A32" s="77" t="s">
        <v>257</v>
      </c>
      <c r="B32" s="176">
        <v>0</v>
      </c>
      <c r="C32" s="290">
        <v>0</v>
      </c>
      <c r="D32" s="290">
        <v>0</v>
      </c>
      <c r="E32" s="290">
        <v>0</v>
      </c>
      <c r="F32" s="290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175">
        <v>900000</v>
      </c>
      <c r="C33" s="289">
        <v>-143487.39000000001</v>
      </c>
      <c r="D33" s="290">
        <v>756512.61</v>
      </c>
      <c r="E33" s="289">
        <v>847366.46</v>
      </c>
      <c r="F33" s="289">
        <v>847366.46</v>
      </c>
      <c r="G33" s="47">
        <f t="shared" si="4"/>
        <v>-52633.540000000037</v>
      </c>
    </row>
    <row r="34" spans="1:7" ht="14.45" customHeight="1" x14ac:dyDescent="0.25">
      <c r="A34" s="58" t="s">
        <v>259</v>
      </c>
      <c r="B34" s="177">
        <v>530000</v>
      </c>
      <c r="C34" s="291">
        <v>275269952.94</v>
      </c>
      <c r="D34" s="292">
        <v>275799952.94</v>
      </c>
      <c r="E34" s="291">
        <v>257328140.16999999</v>
      </c>
      <c r="F34" s="291">
        <v>254427871.06999999</v>
      </c>
      <c r="G34" s="47">
        <f t="shared" si="4"/>
        <v>253897871.06999999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308785429.44000006</v>
      </c>
      <c r="C41" s="4">
        <f t="shared" si="7"/>
        <v>351880675.68000001</v>
      </c>
      <c r="D41" s="4">
        <f t="shared" si="7"/>
        <v>660666105.12</v>
      </c>
      <c r="E41" s="4">
        <f t="shared" si="7"/>
        <v>576199073.05000007</v>
      </c>
      <c r="F41" s="4">
        <f t="shared" si="7"/>
        <v>564880023.56999993</v>
      </c>
      <c r="G41" s="4">
        <f t="shared" si="7"/>
        <v>256094594.13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256094594.13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>SUM(B46:B53)</f>
        <v>292745916.75</v>
      </c>
      <c r="C45" s="47">
        <f>SUM(C46:C53)</f>
        <v>6585335.2499999981</v>
      </c>
      <c r="D45" s="47">
        <f>SUM(D46:D53)</f>
        <v>299331252</v>
      </c>
      <c r="E45" s="47">
        <f>SUM(E46:E53)</f>
        <v>247105800</v>
      </c>
      <c r="F45" s="47">
        <f>SUM(F46:F53)</f>
        <v>247105800</v>
      </c>
      <c r="G45" s="47">
        <f t="shared" ref="G45" si="8">SUM(G46:G53)</f>
        <v>-45640116.75</v>
      </c>
    </row>
    <row r="46" spans="1:7" x14ac:dyDescent="0.25">
      <c r="A46" s="80" t="s">
        <v>269</v>
      </c>
      <c r="B46" s="179">
        <v>0</v>
      </c>
      <c r="C46" s="179">
        <v>0</v>
      </c>
      <c r="D46" s="179">
        <v>0</v>
      </c>
      <c r="E46" s="179">
        <v>0</v>
      </c>
      <c r="F46" s="179">
        <v>0</v>
      </c>
      <c r="G46" s="47">
        <f>F46-B46</f>
        <v>0</v>
      </c>
    </row>
    <row r="47" spans="1:7" x14ac:dyDescent="0.25">
      <c r="A47" s="80" t="s">
        <v>270</v>
      </c>
      <c r="B47" s="179">
        <v>0</v>
      </c>
      <c r="C47" s="179">
        <v>0</v>
      </c>
      <c r="D47" s="179">
        <v>0</v>
      </c>
      <c r="E47" s="179">
        <v>0</v>
      </c>
      <c r="F47" s="179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178">
        <v>162127695.40000001</v>
      </c>
      <c r="C48" s="178">
        <v>-11411933.4</v>
      </c>
      <c r="D48" s="179">
        <v>150715762</v>
      </c>
      <c r="E48" s="293">
        <v>135644184</v>
      </c>
      <c r="F48" s="293">
        <v>135644184</v>
      </c>
      <c r="G48" s="47">
        <f t="shared" si="9"/>
        <v>-26483511.400000006</v>
      </c>
    </row>
    <row r="49" spans="1:7" ht="30" x14ac:dyDescent="0.25">
      <c r="A49" s="80" t="s">
        <v>272</v>
      </c>
      <c r="B49" s="178">
        <v>130618221.34999999</v>
      </c>
      <c r="C49" s="178">
        <v>17997268.649999999</v>
      </c>
      <c r="D49" s="179">
        <v>148615490</v>
      </c>
      <c r="E49" s="293">
        <v>111461616</v>
      </c>
      <c r="F49" s="293">
        <v>111461616</v>
      </c>
      <c r="G49" s="47">
        <f t="shared" si="9"/>
        <v>-19156605.349999994</v>
      </c>
    </row>
    <row r="50" spans="1:7" x14ac:dyDescent="0.25">
      <c r="A50" s="80" t="s">
        <v>273</v>
      </c>
      <c r="B50" s="179">
        <v>0</v>
      </c>
      <c r="C50" s="179">
        <v>0</v>
      </c>
      <c r="D50" s="179">
        <v>0</v>
      </c>
      <c r="E50" s="179">
        <v>0</v>
      </c>
      <c r="F50" s="179">
        <v>0</v>
      </c>
      <c r="G50" s="47">
        <f t="shared" si="9"/>
        <v>0</v>
      </c>
    </row>
    <row r="51" spans="1:7" x14ac:dyDescent="0.25">
      <c r="A51" s="80" t="s">
        <v>274</v>
      </c>
      <c r="B51" s="179">
        <v>0</v>
      </c>
      <c r="C51" s="179">
        <v>0</v>
      </c>
      <c r="D51" s="179">
        <v>0</v>
      </c>
      <c r="E51" s="179">
        <v>0</v>
      </c>
      <c r="F51" s="179">
        <v>0</v>
      </c>
      <c r="G51" s="47">
        <f t="shared" si="9"/>
        <v>0</v>
      </c>
    </row>
    <row r="52" spans="1:7" ht="30" x14ac:dyDescent="0.25">
      <c r="A52" s="81" t="s">
        <v>275</v>
      </c>
      <c r="B52" s="179">
        <v>0</v>
      </c>
      <c r="C52" s="179">
        <v>0</v>
      </c>
      <c r="D52" s="179">
        <v>0</v>
      </c>
      <c r="E52" s="179">
        <v>0</v>
      </c>
      <c r="F52" s="179">
        <v>0</v>
      </c>
      <c r="G52" s="47">
        <f t="shared" si="9"/>
        <v>0</v>
      </c>
    </row>
    <row r="53" spans="1:7" x14ac:dyDescent="0.25">
      <c r="A53" s="77" t="s">
        <v>276</v>
      </c>
      <c r="B53" s="179">
        <v>0</v>
      </c>
      <c r="C53" s="179">
        <v>0</v>
      </c>
      <c r="D53" s="179">
        <v>0</v>
      </c>
      <c r="E53" s="179">
        <v>0</v>
      </c>
      <c r="F53" s="179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200000</v>
      </c>
      <c r="D63" s="47">
        <v>200000</v>
      </c>
      <c r="E63" s="47">
        <v>200000</v>
      </c>
      <c r="F63" s="47">
        <v>200000</v>
      </c>
      <c r="G63" s="47">
        <f t="shared" si="13"/>
        <v>200000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292745916.75</v>
      </c>
      <c r="C65" s="4">
        <f t="shared" si="14"/>
        <v>6785335.2499999981</v>
      </c>
      <c r="D65" s="4">
        <f t="shared" si="14"/>
        <v>299531252</v>
      </c>
      <c r="E65" s="4">
        <f t="shared" si="14"/>
        <v>247305800</v>
      </c>
      <c r="F65" s="4">
        <f t="shared" si="14"/>
        <v>247305800</v>
      </c>
      <c r="G65" s="4">
        <f t="shared" si="14"/>
        <v>-45440116.75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601531346.19000006</v>
      </c>
      <c r="C70" s="4">
        <f t="shared" si="16"/>
        <v>358666010.93000001</v>
      </c>
      <c r="D70" s="4">
        <f t="shared" si="16"/>
        <v>960197357.12</v>
      </c>
      <c r="E70" s="4">
        <f t="shared" si="16"/>
        <v>823504873.05000007</v>
      </c>
      <c r="F70" s="4">
        <f t="shared" si="16"/>
        <v>812185823.56999993</v>
      </c>
      <c r="G70" s="4">
        <f t="shared" si="16"/>
        <v>210654477.38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5:F44 B60:F62 G9:G15 G60:G76 G55:G58 G38:G53 B54:F58 F16 B65:F75 B63 B64:E64" unlockedFormula="1"/>
    <ignoredError sqref="B28:C28 B59:F59 F28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abSelected="1" zoomScale="75" zoomScaleNormal="75" workbookViewId="0">
      <selection activeCell="A79" sqref="A79"/>
    </sheetView>
  </sheetViews>
  <sheetFormatPr baseColWidth="10" defaultColWidth="11" defaultRowHeight="15" x14ac:dyDescent="0.25"/>
  <cols>
    <col min="1" max="1" width="96.8554687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357" t="s">
        <v>295</v>
      </c>
      <c r="B1" s="349"/>
      <c r="C1" s="349"/>
      <c r="D1" s="349"/>
      <c r="E1" s="349"/>
      <c r="F1" s="349"/>
      <c r="G1" s="350"/>
    </row>
    <row r="2" spans="1:7" x14ac:dyDescent="0.25">
      <c r="A2" s="125" t="str">
        <f>'Formato 1'!A2</f>
        <v>Municipio Dolores Hidalgo CIN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355" t="s">
        <v>4</v>
      </c>
      <c r="B7" s="355" t="s">
        <v>298</v>
      </c>
      <c r="C7" s="355"/>
      <c r="D7" s="355"/>
      <c r="E7" s="355"/>
      <c r="F7" s="355"/>
      <c r="G7" s="356" t="s">
        <v>299</v>
      </c>
    </row>
    <row r="8" spans="1:7" ht="30" x14ac:dyDescent="0.25">
      <c r="A8" s="35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355"/>
    </row>
    <row r="9" spans="1:7" x14ac:dyDescent="0.25">
      <c r="A9" s="27" t="s">
        <v>304</v>
      </c>
      <c r="B9" s="83">
        <f>SUM(B10,B18,B28,B38,B48,B58,B62,B71,B75)</f>
        <v>308785429.44</v>
      </c>
      <c r="C9" s="83">
        <f>SUM(C10,C18,C28,C38,C48,C58,C62,C71,C75)</f>
        <v>159760904.13</v>
      </c>
      <c r="D9" s="83">
        <f t="shared" ref="D9:G9" si="0">SUM(D10,D18,D28,D38,D48,D58,D62,D71,D75)</f>
        <v>468546333.56999999</v>
      </c>
      <c r="E9" s="83">
        <f t="shared" si="0"/>
        <v>255725476.75</v>
      </c>
      <c r="F9" s="83">
        <f t="shared" si="0"/>
        <v>255725476.75</v>
      </c>
      <c r="G9" s="83">
        <f t="shared" si="0"/>
        <v>212820856.81999999</v>
      </c>
    </row>
    <row r="10" spans="1:7" x14ac:dyDescent="0.25">
      <c r="A10" s="84" t="s">
        <v>305</v>
      </c>
      <c r="B10" s="83">
        <f>SUM(B11:B17)</f>
        <v>182482174.93000001</v>
      </c>
      <c r="C10" s="83">
        <f>SUM(C11:C17)</f>
        <v>-49389787.719999999</v>
      </c>
      <c r="D10" s="83">
        <f>SUM(D11:D17)</f>
        <v>133092387.20999999</v>
      </c>
      <c r="E10" s="83">
        <f>SUM(E11:E17)</f>
        <v>43911717.539999999</v>
      </c>
      <c r="F10" s="83">
        <f t="shared" ref="F10:G10" si="1">SUM(F11:F17)</f>
        <v>43911717.539999999</v>
      </c>
      <c r="G10" s="83">
        <f t="shared" si="1"/>
        <v>89180669.669999987</v>
      </c>
    </row>
    <row r="11" spans="1:7" x14ac:dyDescent="0.25">
      <c r="A11" s="85" t="s">
        <v>306</v>
      </c>
      <c r="B11" s="181">
        <v>109385605.63</v>
      </c>
      <c r="C11" s="295">
        <v>-42729664.07</v>
      </c>
      <c r="D11" s="294">
        <v>66655941.559999995</v>
      </c>
      <c r="E11" s="295">
        <v>23582979.16</v>
      </c>
      <c r="F11" s="295">
        <v>23582979.16</v>
      </c>
      <c r="G11" s="75">
        <f>D11-E11</f>
        <v>43072962.399999991</v>
      </c>
    </row>
    <row r="12" spans="1:7" x14ac:dyDescent="0.25">
      <c r="A12" s="85" t="s">
        <v>307</v>
      </c>
      <c r="B12" s="181">
        <v>178974</v>
      </c>
      <c r="C12" s="295">
        <v>-94866</v>
      </c>
      <c r="D12" s="294">
        <v>84108</v>
      </c>
      <c r="E12" s="295">
        <v>34230</v>
      </c>
      <c r="F12" s="295">
        <v>34230</v>
      </c>
      <c r="G12" s="75">
        <f t="shared" ref="G12:G17" si="2">D12-E12</f>
        <v>49878</v>
      </c>
    </row>
    <row r="13" spans="1:7" x14ac:dyDescent="0.25">
      <c r="A13" s="85" t="s">
        <v>308</v>
      </c>
      <c r="B13" s="181">
        <v>24209320.690000001</v>
      </c>
      <c r="C13" s="295">
        <v>8708.65</v>
      </c>
      <c r="D13" s="294">
        <v>24218029.34</v>
      </c>
      <c r="E13" s="295">
        <v>2584382.1800000002</v>
      </c>
      <c r="F13" s="295">
        <v>2584382.1800000002</v>
      </c>
      <c r="G13" s="75">
        <f t="shared" si="2"/>
        <v>21633647.16</v>
      </c>
    </row>
    <row r="14" spans="1:7" x14ac:dyDescent="0.25">
      <c r="A14" s="85" t="s">
        <v>309</v>
      </c>
      <c r="B14" s="181">
        <v>9865000</v>
      </c>
      <c r="C14" s="295">
        <v>7869642.9500000002</v>
      </c>
      <c r="D14" s="294">
        <v>17734642.949999999</v>
      </c>
      <c r="E14" s="295">
        <v>13061018.130000001</v>
      </c>
      <c r="F14" s="295">
        <v>13061018.130000001</v>
      </c>
      <c r="G14" s="75">
        <f t="shared" si="2"/>
        <v>4673624.8199999984</v>
      </c>
    </row>
    <row r="15" spans="1:7" x14ac:dyDescent="0.25">
      <c r="A15" s="85" t="s">
        <v>310</v>
      </c>
      <c r="B15" s="181">
        <v>37593274.609999999</v>
      </c>
      <c r="C15" s="295">
        <v>-14443609.25</v>
      </c>
      <c r="D15" s="294">
        <v>23149665.359999999</v>
      </c>
      <c r="E15" s="295">
        <v>4649108.07</v>
      </c>
      <c r="F15" s="295">
        <v>4649108.07</v>
      </c>
      <c r="G15" s="75">
        <f t="shared" si="2"/>
        <v>18500557.289999999</v>
      </c>
    </row>
    <row r="16" spans="1:7" x14ac:dyDescent="0.25">
      <c r="A16" s="85" t="s">
        <v>311</v>
      </c>
      <c r="B16" s="180">
        <v>0</v>
      </c>
      <c r="C16" s="295">
        <v>0</v>
      </c>
      <c r="D16" s="294">
        <v>0</v>
      </c>
      <c r="E16" s="295">
        <v>0</v>
      </c>
      <c r="F16" s="295">
        <v>0</v>
      </c>
      <c r="G16" s="75">
        <f t="shared" si="2"/>
        <v>0</v>
      </c>
    </row>
    <row r="17" spans="1:7" x14ac:dyDescent="0.25">
      <c r="A17" s="85" t="s">
        <v>312</v>
      </c>
      <c r="B17" s="181">
        <v>1250000</v>
      </c>
      <c r="C17" s="295">
        <v>0</v>
      </c>
      <c r="D17" s="294">
        <v>1250000</v>
      </c>
      <c r="E17" s="295">
        <v>0</v>
      </c>
      <c r="F17" s="295">
        <v>0</v>
      </c>
      <c r="G17" s="75">
        <f t="shared" si="2"/>
        <v>1250000</v>
      </c>
    </row>
    <row r="18" spans="1:7" x14ac:dyDescent="0.25">
      <c r="A18" s="84" t="s">
        <v>313</v>
      </c>
      <c r="B18" s="83">
        <f t="shared" ref="B18:G18" si="3">SUM(B19:B27)</f>
        <v>4727900</v>
      </c>
      <c r="C18" s="83">
        <f>SUM(C19:C27)</f>
        <v>2291948.98</v>
      </c>
      <c r="D18" s="83">
        <f t="shared" si="3"/>
        <v>7019848.9799999986</v>
      </c>
      <c r="E18" s="83">
        <f t="shared" si="3"/>
        <v>5495316.3300000001</v>
      </c>
      <c r="F18" s="83">
        <f t="shared" si="3"/>
        <v>5495316.3300000001</v>
      </c>
      <c r="G18" s="83">
        <f t="shared" si="3"/>
        <v>1524532.6500000004</v>
      </c>
    </row>
    <row r="19" spans="1:7" x14ac:dyDescent="0.25">
      <c r="A19" s="85" t="s">
        <v>314</v>
      </c>
      <c r="B19" s="183">
        <v>2094500</v>
      </c>
      <c r="C19" s="297">
        <v>1607624.2</v>
      </c>
      <c r="D19" s="296">
        <v>3702124.2</v>
      </c>
      <c r="E19" s="297">
        <v>3074897.21</v>
      </c>
      <c r="F19" s="297">
        <v>3074897.21</v>
      </c>
      <c r="G19" s="75">
        <f>D19-E19</f>
        <v>627226.99000000022</v>
      </c>
    </row>
    <row r="20" spans="1:7" x14ac:dyDescent="0.25">
      <c r="A20" s="85" t="s">
        <v>315</v>
      </c>
      <c r="B20" s="183">
        <v>18000</v>
      </c>
      <c r="C20" s="297">
        <v>17000</v>
      </c>
      <c r="D20" s="296">
        <v>35000</v>
      </c>
      <c r="E20" s="297">
        <v>17400</v>
      </c>
      <c r="F20" s="297">
        <v>17400</v>
      </c>
      <c r="G20" s="75">
        <f t="shared" ref="G20:G27" si="4">D20-E20</f>
        <v>17600</v>
      </c>
    </row>
    <row r="21" spans="1:7" x14ac:dyDescent="0.25">
      <c r="A21" s="85" t="s">
        <v>316</v>
      </c>
      <c r="B21" s="182">
        <v>0</v>
      </c>
      <c r="C21" s="296">
        <v>0</v>
      </c>
      <c r="D21" s="296">
        <v>0</v>
      </c>
      <c r="E21" s="296">
        <v>0</v>
      </c>
      <c r="F21" s="296">
        <v>0</v>
      </c>
      <c r="G21" s="75">
        <f t="shared" si="4"/>
        <v>0</v>
      </c>
    </row>
    <row r="22" spans="1:7" x14ac:dyDescent="0.25">
      <c r="A22" s="85" t="s">
        <v>317</v>
      </c>
      <c r="B22" s="183">
        <v>20000</v>
      </c>
      <c r="C22" s="297">
        <v>317868.44</v>
      </c>
      <c r="D22" s="296">
        <v>337868.44</v>
      </c>
      <c r="E22" s="297">
        <v>320170.57</v>
      </c>
      <c r="F22" s="297">
        <v>320170.57</v>
      </c>
      <c r="G22" s="75">
        <f t="shared" si="4"/>
        <v>17697.869999999995</v>
      </c>
    </row>
    <row r="23" spans="1:7" x14ac:dyDescent="0.25">
      <c r="A23" s="85" t="s">
        <v>318</v>
      </c>
      <c r="B23" s="182">
        <v>0</v>
      </c>
      <c r="C23" s="296">
        <v>0</v>
      </c>
      <c r="D23" s="296">
        <v>0</v>
      </c>
      <c r="E23" s="296">
        <v>0</v>
      </c>
      <c r="F23" s="296">
        <v>0</v>
      </c>
      <c r="G23" s="75">
        <f t="shared" si="4"/>
        <v>0</v>
      </c>
    </row>
    <row r="24" spans="1:7" x14ac:dyDescent="0.25">
      <c r="A24" s="85" t="s">
        <v>319</v>
      </c>
      <c r="B24" s="183">
        <v>1911500</v>
      </c>
      <c r="C24" s="297">
        <v>351996.3</v>
      </c>
      <c r="D24" s="296">
        <v>2263496.2999999998</v>
      </c>
      <c r="E24" s="297">
        <v>1626391.38</v>
      </c>
      <c r="F24" s="297">
        <v>1626391.38</v>
      </c>
      <c r="G24" s="75">
        <f t="shared" si="4"/>
        <v>637104.91999999993</v>
      </c>
    </row>
    <row r="25" spans="1:7" x14ac:dyDescent="0.25">
      <c r="A25" s="85" t="s">
        <v>320</v>
      </c>
      <c r="B25" s="183">
        <v>265400</v>
      </c>
      <c r="C25" s="297">
        <v>-211031.98</v>
      </c>
      <c r="D25" s="296">
        <v>54368.01999999999</v>
      </c>
      <c r="E25" s="297">
        <v>51868.02</v>
      </c>
      <c r="F25" s="297">
        <v>51868.02</v>
      </c>
      <c r="G25" s="75">
        <f t="shared" si="4"/>
        <v>2499.9999999999927</v>
      </c>
    </row>
    <row r="26" spans="1:7" x14ac:dyDescent="0.25">
      <c r="A26" s="85" t="s">
        <v>321</v>
      </c>
      <c r="B26" s="182">
        <v>0</v>
      </c>
      <c r="C26" s="296">
        <v>0</v>
      </c>
      <c r="D26" s="296">
        <v>0</v>
      </c>
      <c r="E26" s="296">
        <v>0</v>
      </c>
      <c r="F26" s="296">
        <v>0</v>
      </c>
      <c r="G26" s="75">
        <f t="shared" si="4"/>
        <v>0</v>
      </c>
    </row>
    <row r="27" spans="1:7" x14ac:dyDescent="0.25">
      <c r="A27" s="85" t="s">
        <v>322</v>
      </c>
      <c r="B27" s="183">
        <v>418500</v>
      </c>
      <c r="C27" s="297">
        <v>208492.02</v>
      </c>
      <c r="D27" s="296">
        <v>626992.02</v>
      </c>
      <c r="E27" s="297">
        <v>404589.15</v>
      </c>
      <c r="F27" s="297">
        <v>404589.15</v>
      </c>
      <c r="G27" s="75">
        <f t="shared" si="4"/>
        <v>222402.87</v>
      </c>
    </row>
    <row r="28" spans="1:7" x14ac:dyDescent="0.25">
      <c r="A28" s="84" t="s">
        <v>323</v>
      </c>
      <c r="B28" s="83">
        <f>SUM(B29:B37)</f>
        <v>54171529.899999999</v>
      </c>
      <c r="C28" s="83">
        <f t="shared" ref="C28:G28" si="5">SUM(C29:C37)</f>
        <v>42569260.170000002</v>
      </c>
      <c r="D28" s="83">
        <f t="shared" si="5"/>
        <v>96740790.070000008</v>
      </c>
      <c r="E28" s="83">
        <f t="shared" si="5"/>
        <v>81905487.229999989</v>
      </c>
      <c r="F28" s="83">
        <f t="shared" si="5"/>
        <v>81905487.229999989</v>
      </c>
      <c r="G28" s="83">
        <f t="shared" si="5"/>
        <v>14835302.840000004</v>
      </c>
    </row>
    <row r="29" spans="1:7" x14ac:dyDescent="0.25">
      <c r="A29" s="85" t="s">
        <v>324</v>
      </c>
      <c r="B29" s="184">
        <v>18948476.640000001</v>
      </c>
      <c r="C29" s="299">
        <v>412000</v>
      </c>
      <c r="D29" s="298">
        <v>19360476.640000001</v>
      </c>
      <c r="E29" s="299">
        <v>12965467.15</v>
      </c>
      <c r="F29" s="299">
        <v>12965467.15</v>
      </c>
      <c r="G29" s="75">
        <f>D29-E29</f>
        <v>6395009.4900000002</v>
      </c>
    </row>
    <row r="30" spans="1:7" x14ac:dyDescent="0.25">
      <c r="A30" s="85" t="s">
        <v>325</v>
      </c>
      <c r="B30" s="184">
        <v>2067766.71</v>
      </c>
      <c r="C30" s="299">
        <v>-210847.3</v>
      </c>
      <c r="D30" s="298">
        <v>1856919.41</v>
      </c>
      <c r="E30" s="299">
        <v>1760810.61</v>
      </c>
      <c r="F30" s="299">
        <v>1760810.61</v>
      </c>
      <c r="G30" s="75">
        <f t="shared" ref="G30:G37" si="6">D30-E30</f>
        <v>96108.799999999814</v>
      </c>
    </row>
    <row r="31" spans="1:7" x14ac:dyDescent="0.25">
      <c r="A31" s="85" t="s">
        <v>326</v>
      </c>
      <c r="B31" s="184">
        <v>1716000</v>
      </c>
      <c r="C31" s="299">
        <v>1046906.06</v>
      </c>
      <c r="D31" s="298">
        <v>2762906.06</v>
      </c>
      <c r="E31" s="299">
        <v>1817085.36</v>
      </c>
      <c r="F31" s="299">
        <v>1817085.36</v>
      </c>
      <c r="G31" s="75">
        <f t="shared" si="6"/>
        <v>945820.7</v>
      </c>
    </row>
    <row r="32" spans="1:7" x14ac:dyDescent="0.25">
      <c r="A32" s="85" t="s">
        <v>327</v>
      </c>
      <c r="B32" s="184">
        <v>453800</v>
      </c>
      <c r="C32" s="299">
        <v>448787.61</v>
      </c>
      <c r="D32" s="298">
        <v>902587.61</v>
      </c>
      <c r="E32" s="299">
        <v>738281.4</v>
      </c>
      <c r="F32" s="299">
        <v>738281.4</v>
      </c>
      <c r="G32" s="75">
        <f t="shared" si="6"/>
        <v>164306.20999999996</v>
      </c>
    </row>
    <row r="33" spans="1:7" ht="14.45" customHeight="1" x14ac:dyDescent="0.25">
      <c r="A33" s="85" t="s">
        <v>328</v>
      </c>
      <c r="B33" s="184">
        <v>932400</v>
      </c>
      <c r="C33" s="299">
        <v>1024441.53</v>
      </c>
      <c r="D33" s="298">
        <v>1956841.53</v>
      </c>
      <c r="E33" s="299">
        <v>1508373.57</v>
      </c>
      <c r="F33" s="299">
        <v>1508373.57</v>
      </c>
      <c r="G33" s="75">
        <f t="shared" si="6"/>
        <v>448467.95999999996</v>
      </c>
    </row>
    <row r="34" spans="1:7" ht="14.45" customHeight="1" x14ac:dyDescent="0.25">
      <c r="A34" s="85" t="s">
        <v>329</v>
      </c>
      <c r="B34" s="184">
        <v>2000000</v>
      </c>
      <c r="C34" s="299">
        <v>3740198.4</v>
      </c>
      <c r="D34" s="298">
        <v>5740198.4000000004</v>
      </c>
      <c r="E34" s="299">
        <v>5202950.34</v>
      </c>
      <c r="F34" s="299">
        <v>5202950.34</v>
      </c>
      <c r="G34" s="75">
        <f t="shared" si="6"/>
        <v>537248.06000000052</v>
      </c>
    </row>
    <row r="35" spans="1:7" ht="14.45" customHeight="1" x14ac:dyDescent="0.25">
      <c r="A35" s="85" t="s">
        <v>330</v>
      </c>
      <c r="B35" s="184">
        <v>478000</v>
      </c>
      <c r="C35" s="299">
        <v>725196.2</v>
      </c>
      <c r="D35" s="298">
        <v>1203196.2</v>
      </c>
      <c r="E35" s="299">
        <v>902985.06</v>
      </c>
      <c r="F35" s="299">
        <v>902985.06</v>
      </c>
      <c r="G35" s="75">
        <f t="shared" si="6"/>
        <v>300211.1399999999</v>
      </c>
    </row>
    <row r="36" spans="1:7" ht="14.45" customHeight="1" x14ac:dyDescent="0.25">
      <c r="A36" s="85" t="s">
        <v>331</v>
      </c>
      <c r="B36" s="184">
        <v>21573000</v>
      </c>
      <c r="C36" s="299">
        <v>33435064.670000002</v>
      </c>
      <c r="D36" s="298">
        <v>55008064.670000002</v>
      </c>
      <c r="E36" s="299">
        <v>50908436.5</v>
      </c>
      <c r="F36" s="299">
        <v>50908436.5</v>
      </c>
      <c r="G36" s="75">
        <f t="shared" si="6"/>
        <v>4099628.1700000018</v>
      </c>
    </row>
    <row r="37" spans="1:7" ht="14.45" customHeight="1" x14ac:dyDescent="0.25">
      <c r="A37" s="85" t="s">
        <v>332</v>
      </c>
      <c r="B37" s="184">
        <v>6002086.5499999998</v>
      </c>
      <c r="C37" s="299">
        <v>1947513</v>
      </c>
      <c r="D37" s="298">
        <v>7949599.5499999998</v>
      </c>
      <c r="E37" s="299">
        <v>6101097.2400000002</v>
      </c>
      <c r="F37" s="299">
        <v>6101097.2400000002</v>
      </c>
      <c r="G37" s="75">
        <f t="shared" si="6"/>
        <v>1848502.3099999996</v>
      </c>
    </row>
    <row r="38" spans="1:7" x14ac:dyDescent="0.25">
      <c r="A38" s="84" t="s">
        <v>333</v>
      </c>
      <c r="B38" s="83">
        <f t="shared" ref="B38:G38" si="7">SUM(B39:B47)</f>
        <v>47812362.149999999</v>
      </c>
      <c r="C38" s="83">
        <f>SUM(C39:C47)</f>
        <v>1628314.5599999987</v>
      </c>
      <c r="D38" s="83">
        <f t="shared" si="7"/>
        <v>49440676.710000001</v>
      </c>
      <c r="E38" s="83">
        <f t="shared" si="7"/>
        <v>35607078.689999998</v>
      </c>
      <c r="F38" s="83">
        <f t="shared" si="7"/>
        <v>35607078.689999998</v>
      </c>
      <c r="G38" s="83">
        <f t="shared" si="7"/>
        <v>13833598.019999996</v>
      </c>
    </row>
    <row r="39" spans="1:7" x14ac:dyDescent="0.25">
      <c r="A39" s="85" t="s">
        <v>334</v>
      </c>
      <c r="B39" s="186">
        <v>13333196.07</v>
      </c>
      <c r="C39" s="301">
        <v>3021315.12</v>
      </c>
      <c r="D39" s="300">
        <v>16354511.190000001</v>
      </c>
      <c r="E39" s="301">
        <v>13021211.890000001</v>
      </c>
      <c r="F39" s="301">
        <v>13021211.890000001</v>
      </c>
      <c r="G39" s="75">
        <f>D39-E39</f>
        <v>3333299.3000000007</v>
      </c>
    </row>
    <row r="40" spans="1:7" x14ac:dyDescent="0.25">
      <c r="A40" s="85" t="s">
        <v>335</v>
      </c>
      <c r="B40" s="185">
        <v>0</v>
      </c>
      <c r="C40" s="300">
        <v>0</v>
      </c>
      <c r="D40" s="300">
        <v>0</v>
      </c>
      <c r="E40" s="300">
        <v>0</v>
      </c>
      <c r="F40" s="300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186">
        <v>0</v>
      </c>
      <c r="C41" s="301">
        <v>4372989</v>
      </c>
      <c r="D41" s="300">
        <v>4372989</v>
      </c>
      <c r="E41" s="301">
        <v>4058544.31</v>
      </c>
      <c r="F41" s="301">
        <v>4058544.31</v>
      </c>
      <c r="G41" s="75">
        <f t="shared" si="8"/>
        <v>314444.68999999994</v>
      </c>
    </row>
    <row r="42" spans="1:7" x14ac:dyDescent="0.25">
      <c r="A42" s="85" t="s">
        <v>337</v>
      </c>
      <c r="B42" s="186">
        <v>8985048</v>
      </c>
      <c r="C42" s="301">
        <v>4122311.58</v>
      </c>
      <c r="D42" s="300">
        <v>13107359.58</v>
      </c>
      <c r="E42" s="301">
        <v>11407569.210000001</v>
      </c>
      <c r="F42" s="301">
        <v>11407569.210000001</v>
      </c>
      <c r="G42" s="75">
        <f t="shared" si="8"/>
        <v>1699790.3699999992</v>
      </c>
    </row>
    <row r="43" spans="1:7" x14ac:dyDescent="0.25">
      <c r="A43" s="85" t="s">
        <v>338</v>
      </c>
      <c r="B43" s="186">
        <v>25494118.079999998</v>
      </c>
      <c r="C43" s="301">
        <v>-9888301.1400000006</v>
      </c>
      <c r="D43" s="300">
        <v>15605816.939999998</v>
      </c>
      <c r="E43" s="301">
        <v>7119753.2800000003</v>
      </c>
      <c r="F43" s="301">
        <v>7119753.2800000003</v>
      </c>
      <c r="G43" s="75">
        <f t="shared" si="8"/>
        <v>8486063.6599999964</v>
      </c>
    </row>
    <row r="44" spans="1:7" x14ac:dyDescent="0.25">
      <c r="A44" s="85" t="s">
        <v>339</v>
      </c>
      <c r="B44" s="185">
        <v>0</v>
      </c>
      <c r="C44" s="300">
        <v>0</v>
      </c>
      <c r="D44" s="300">
        <v>0</v>
      </c>
      <c r="E44" s="300">
        <v>0</v>
      </c>
      <c r="F44" s="300">
        <v>0</v>
      </c>
      <c r="G44" s="75">
        <f t="shared" si="8"/>
        <v>0</v>
      </c>
    </row>
    <row r="45" spans="1:7" x14ac:dyDescent="0.25">
      <c r="A45" s="85" t="s">
        <v>340</v>
      </c>
      <c r="B45" s="185">
        <v>0</v>
      </c>
      <c r="C45" s="300">
        <v>0</v>
      </c>
      <c r="D45" s="300">
        <v>0</v>
      </c>
      <c r="E45" s="300">
        <v>0</v>
      </c>
      <c r="F45" s="300">
        <v>0</v>
      </c>
      <c r="G45" s="75">
        <f t="shared" si="8"/>
        <v>0</v>
      </c>
    </row>
    <row r="46" spans="1:7" x14ac:dyDescent="0.25">
      <c r="A46" s="85" t="s">
        <v>341</v>
      </c>
      <c r="B46" s="185">
        <v>0</v>
      </c>
      <c r="C46" s="300">
        <v>0</v>
      </c>
      <c r="D46" s="300">
        <v>0</v>
      </c>
      <c r="E46" s="300">
        <v>0</v>
      </c>
      <c r="F46" s="300">
        <v>0</v>
      </c>
      <c r="G46" s="75">
        <f t="shared" si="8"/>
        <v>0</v>
      </c>
    </row>
    <row r="47" spans="1:7" x14ac:dyDescent="0.25">
      <c r="A47" s="85" t="s">
        <v>342</v>
      </c>
      <c r="B47" s="185">
        <v>0</v>
      </c>
      <c r="C47" s="300">
        <v>0</v>
      </c>
      <c r="D47" s="300">
        <v>0</v>
      </c>
      <c r="E47" s="300">
        <v>0</v>
      </c>
      <c r="F47" s="300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1500000</v>
      </c>
      <c r="C48" s="83">
        <f t="shared" si="9"/>
        <v>1877410</v>
      </c>
      <c r="D48" s="83">
        <f t="shared" si="9"/>
        <v>3377410</v>
      </c>
      <c r="E48" s="83">
        <f t="shared" si="9"/>
        <v>3336833.6</v>
      </c>
      <c r="F48" s="83">
        <f t="shared" si="9"/>
        <v>3336833.6</v>
      </c>
      <c r="G48" s="83">
        <f t="shared" si="9"/>
        <v>40576.400000000001</v>
      </c>
    </row>
    <row r="49" spans="1:7" x14ac:dyDescent="0.25">
      <c r="A49" s="85" t="s">
        <v>344</v>
      </c>
      <c r="B49" s="188">
        <v>0</v>
      </c>
      <c r="C49" s="303">
        <v>222550</v>
      </c>
      <c r="D49" s="302">
        <v>222550</v>
      </c>
      <c r="E49" s="303">
        <v>182084.59</v>
      </c>
      <c r="F49" s="303">
        <v>182084.59</v>
      </c>
      <c r="G49" s="75">
        <f>D49-E49</f>
        <v>40465.410000000003</v>
      </c>
    </row>
    <row r="50" spans="1:7" x14ac:dyDescent="0.25">
      <c r="A50" s="85" t="s">
        <v>345</v>
      </c>
      <c r="B50" s="187">
        <v>0</v>
      </c>
      <c r="C50" s="303">
        <v>16100</v>
      </c>
      <c r="D50" s="302">
        <v>16100</v>
      </c>
      <c r="E50" s="303">
        <v>16029.01</v>
      </c>
      <c r="F50" s="303">
        <v>16029.01</v>
      </c>
      <c r="G50" s="75">
        <f t="shared" ref="G50:G57" si="10">D50-E50</f>
        <v>70.989999999999782</v>
      </c>
    </row>
    <row r="51" spans="1:7" x14ac:dyDescent="0.25">
      <c r="A51" s="85" t="s">
        <v>346</v>
      </c>
      <c r="B51" s="187">
        <v>0</v>
      </c>
      <c r="C51" s="302">
        <v>0</v>
      </c>
      <c r="D51" s="302">
        <v>0</v>
      </c>
      <c r="E51" s="302">
        <v>0</v>
      </c>
      <c r="F51" s="302">
        <v>0</v>
      </c>
      <c r="G51" s="75">
        <f t="shared" si="10"/>
        <v>0</v>
      </c>
    </row>
    <row r="52" spans="1:7" x14ac:dyDescent="0.25">
      <c r="A52" s="85" t="s">
        <v>347</v>
      </c>
      <c r="B52" s="188">
        <v>1500000</v>
      </c>
      <c r="C52" s="303">
        <v>1423200</v>
      </c>
      <c r="D52" s="302">
        <v>2923200</v>
      </c>
      <c r="E52" s="303">
        <v>2923200</v>
      </c>
      <c r="F52" s="303">
        <v>2923200</v>
      </c>
      <c r="G52" s="75">
        <f t="shared" si="10"/>
        <v>0</v>
      </c>
    </row>
    <row r="53" spans="1:7" x14ac:dyDescent="0.25">
      <c r="A53" s="85" t="s">
        <v>348</v>
      </c>
      <c r="B53" s="187">
        <v>0</v>
      </c>
      <c r="C53" s="302">
        <v>0</v>
      </c>
      <c r="D53" s="302">
        <v>0</v>
      </c>
      <c r="E53" s="302">
        <v>0</v>
      </c>
      <c r="F53" s="302">
        <v>0</v>
      </c>
      <c r="G53" s="75">
        <f t="shared" si="10"/>
        <v>0</v>
      </c>
    </row>
    <row r="54" spans="1:7" x14ac:dyDescent="0.25">
      <c r="A54" s="85" t="s">
        <v>349</v>
      </c>
      <c r="B54" s="188">
        <v>0</v>
      </c>
      <c r="C54" s="303">
        <v>215560</v>
      </c>
      <c r="D54" s="302">
        <v>215560</v>
      </c>
      <c r="E54" s="303">
        <v>215520</v>
      </c>
      <c r="F54" s="303">
        <v>215520</v>
      </c>
      <c r="G54" s="75">
        <f t="shared" si="10"/>
        <v>40</v>
      </c>
    </row>
    <row r="55" spans="1:7" x14ac:dyDescent="0.25">
      <c r="A55" s="85" t="s">
        <v>350</v>
      </c>
      <c r="B55" s="187">
        <v>0</v>
      </c>
      <c r="C55" s="249">
        <v>0</v>
      </c>
      <c r="D55" s="249">
        <v>0</v>
      </c>
      <c r="E55" s="249">
        <v>0</v>
      </c>
      <c r="F55" s="249">
        <v>0</v>
      </c>
      <c r="G55" s="75">
        <f t="shared" si="10"/>
        <v>0</v>
      </c>
    </row>
    <row r="56" spans="1:7" x14ac:dyDescent="0.25">
      <c r="A56" s="85" t="s">
        <v>351</v>
      </c>
      <c r="B56" s="187">
        <v>0</v>
      </c>
      <c r="C56" s="249">
        <v>0</v>
      </c>
      <c r="D56" s="249">
        <v>0</v>
      </c>
      <c r="E56" s="249">
        <v>0</v>
      </c>
      <c r="F56" s="249">
        <v>0</v>
      </c>
      <c r="G56" s="75">
        <f t="shared" si="10"/>
        <v>0</v>
      </c>
    </row>
    <row r="57" spans="1:7" x14ac:dyDescent="0.25">
      <c r="A57" s="85" t="s">
        <v>352</v>
      </c>
      <c r="B57" s="187">
        <v>0</v>
      </c>
      <c r="C57" s="249">
        <v>0</v>
      </c>
      <c r="D57" s="249">
        <v>0</v>
      </c>
      <c r="E57" s="249">
        <v>0</v>
      </c>
      <c r="F57" s="249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95365359.159999996</v>
      </c>
      <c r="D58" s="83">
        <f t="shared" si="11"/>
        <v>95365359.159999996</v>
      </c>
      <c r="E58" s="83">
        <f t="shared" si="11"/>
        <v>49695340.030000001</v>
      </c>
      <c r="F58" s="83">
        <f t="shared" si="11"/>
        <v>49695340.030000001</v>
      </c>
      <c r="G58" s="83">
        <f t="shared" si="11"/>
        <v>45670019.129999995</v>
      </c>
    </row>
    <row r="59" spans="1:7" x14ac:dyDescent="0.25">
      <c r="A59" s="85" t="s">
        <v>354</v>
      </c>
      <c r="B59" s="189">
        <v>0</v>
      </c>
      <c r="C59" s="305">
        <v>20669155.629999999</v>
      </c>
      <c r="D59" s="304">
        <v>20669155.629999999</v>
      </c>
      <c r="E59" s="305">
        <v>15116010.140000001</v>
      </c>
      <c r="F59" s="305">
        <v>15116010.140000001</v>
      </c>
      <c r="G59" s="75">
        <f>D59-E59</f>
        <v>5553145.4899999984</v>
      </c>
    </row>
    <row r="60" spans="1:7" x14ac:dyDescent="0.25">
      <c r="A60" s="85" t="s">
        <v>355</v>
      </c>
      <c r="B60" s="189">
        <v>0</v>
      </c>
      <c r="C60" s="305">
        <v>73758527.170000002</v>
      </c>
      <c r="D60" s="304">
        <v>73758527.170000002</v>
      </c>
      <c r="E60" s="305">
        <v>33741597.530000001</v>
      </c>
      <c r="F60" s="305">
        <v>33741597.530000001</v>
      </c>
      <c r="G60" s="75">
        <f t="shared" ref="G60:G61" si="12">D60-E60</f>
        <v>40016929.640000001</v>
      </c>
    </row>
    <row r="61" spans="1:7" x14ac:dyDescent="0.25">
      <c r="A61" s="85" t="s">
        <v>356</v>
      </c>
      <c r="B61" s="189">
        <v>0</v>
      </c>
      <c r="C61" s="305">
        <v>937676.36</v>
      </c>
      <c r="D61" s="304">
        <v>937676.36</v>
      </c>
      <c r="E61" s="305">
        <v>837732.36</v>
      </c>
      <c r="F61" s="305">
        <v>837732.36</v>
      </c>
      <c r="G61" s="75">
        <f t="shared" si="12"/>
        <v>99944</v>
      </c>
    </row>
    <row r="62" spans="1:7" x14ac:dyDescent="0.25">
      <c r="A62" s="84" t="s">
        <v>357</v>
      </c>
      <c r="B62" s="83">
        <f t="shared" ref="B62:G62" si="13">SUM(B63:B67,B69:B70)</f>
        <v>4071181.2</v>
      </c>
      <c r="C62" s="83">
        <f>SUM(C63:C67,C69:C70)</f>
        <v>43464976.909999996</v>
      </c>
      <c r="D62" s="83">
        <f t="shared" si="13"/>
        <v>47536158.109999999</v>
      </c>
      <c r="E62" s="83">
        <f t="shared" si="13"/>
        <v>0</v>
      </c>
      <c r="F62" s="83">
        <f t="shared" si="13"/>
        <v>0</v>
      </c>
      <c r="G62" s="83">
        <f t="shared" si="13"/>
        <v>47536158.109999999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190">
        <v>4071181.2</v>
      </c>
      <c r="C70" s="307">
        <v>43464976.909999996</v>
      </c>
      <c r="D70" s="306">
        <v>47536158.109999999</v>
      </c>
      <c r="E70" s="75">
        <v>0</v>
      </c>
      <c r="F70" s="75">
        <v>0</v>
      </c>
      <c r="G70" s="75">
        <f t="shared" si="14"/>
        <v>47536158.109999999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>SUM(C72:C74)</f>
        <v>21951000</v>
      </c>
      <c r="D71" s="83">
        <f t="shared" si="15"/>
        <v>21951000</v>
      </c>
      <c r="E71" s="83">
        <f t="shared" si="15"/>
        <v>21751000</v>
      </c>
      <c r="F71" s="83">
        <f t="shared" si="15"/>
        <v>21751000</v>
      </c>
      <c r="G71" s="83">
        <f t="shared" si="15"/>
        <v>200000</v>
      </c>
    </row>
    <row r="72" spans="1:7" x14ac:dyDescent="0.25">
      <c r="A72" s="85" t="s">
        <v>367</v>
      </c>
      <c r="B72" s="191">
        <v>0</v>
      </c>
      <c r="C72" s="191">
        <v>0</v>
      </c>
      <c r="D72" s="191">
        <v>0</v>
      </c>
      <c r="E72" s="191">
        <v>0</v>
      </c>
      <c r="F72" s="191">
        <v>0</v>
      </c>
      <c r="G72" s="75">
        <f>D72-E72</f>
        <v>0</v>
      </c>
    </row>
    <row r="73" spans="1:7" x14ac:dyDescent="0.25">
      <c r="A73" s="85" t="s">
        <v>368</v>
      </c>
      <c r="B73" s="191">
        <v>0</v>
      </c>
      <c r="C73" s="191">
        <v>0</v>
      </c>
      <c r="D73" s="191">
        <v>0</v>
      </c>
      <c r="E73" s="191">
        <v>0</v>
      </c>
      <c r="F73" s="191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192">
        <v>0</v>
      </c>
      <c r="C74" s="309">
        <v>21951000</v>
      </c>
      <c r="D74" s="308">
        <v>21951000</v>
      </c>
      <c r="E74" s="309">
        <v>21751000</v>
      </c>
      <c r="F74" s="309">
        <v>21751000</v>
      </c>
      <c r="G74" s="75">
        <f t="shared" si="16"/>
        <v>200000</v>
      </c>
    </row>
    <row r="75" spans="1:7" x14ac:dyDescent="0.25">
      <c r="A75" s="84" t="s">
        <v>370</v>
      </c>
      <c r="B75" s="83">
        <f t="shared" ref="B75:G75" si="17">SUM(B76:B82)</f>
        <v>14020281.26</v>
      </c>
      <c r="C75" s="83">
        <f>SUM(C76:C82)</f>
        <v>2422.0700000000002</v>
      </c>
      <c r="D75" s="83">
        <f t="shared" si="17"/>
        <v>14022703.33</v>
      </c>
      <c r="E75" s="83">
        <f t="shared" si="17"/>
        <v>14022703.33</v>
      </c>
      <c r="F75" s="83">
        <f t="shared" si="17"/>
        <v>14022703.33</v>
      </c>
      <c r="G75" s="83">
        <f t="shared" si="17"/>
        <v>0</v>
      </c>
    </row>
    <row r="76" spans="1:7" x14ac:dyDescent="0.25">
      <c r="A76" s="85" t="s">
        <v>371</v>
      </c>
      <c r="B76" s="194">
        <v>13666664</v>
      </c>
      <c r="C76" s="251">
        <v>0</v>
      </c>
      <c r="D76" s="250">
        <v>13666664</v>
      </c>
      <c r="E76" s="251">
        <v>13666664</v>
      </c>
      <c r="F76" s="251">
        <v>13666664</v>
      </c>
      <c r="G76" s="75">
        <f>D76-E76</f>
        <v>0</v>
      </c>
    </row>
    <row r="77" spans="1:7" x14ac:dyDescent="0.25">
      <c r="A77" s="85" t="s">
        <v>372</v>
      </c>
      <c r="B77" s="194">
        <v>353617.26</v>
      </c>
      <c r="C77" s="251">
        <v>2422.0700000000002</v>
      </c>
      <c r="D77" s="250">
        <v>356039.33</v>
      </c>
      <c r="E77" s="251">
        <v>356039.33</v>
      </c>
      <c r="F77" s="251">
        <v>356039.33</v>
      </c>
      <c r="G77" s="75">
        <f t="shared" ref="G77:G82" si="18">D77-E77</f>
        <v>0</v>
      </c>
    </row>
    <row r="78" spans="1:7" x14ac:dyDescent="0.25">
      <c r="A78" s="85" t="s">
        <v>373</v>
      </c>
      <c r="B78" s="193">
        <v>0</v>
      </c>
      <c r="C78" s="193">
        <v>0</v>
      </c>
      <c r="D78" s="193">
        <v>0</v>
      </c>
      <c r="E78" s="193">
        <v>0</v>
      </c>
      <c r="F78" s="193">
        <v>0</v>
      </c>
      <c r="G78" s="75">
        <f t="shared" si="18"/>
        <v>0</v>
      </c>
    </row>
    <row r="79" spans="1:7" x14ac:dyDescent="0.25">
      <c r="A79" s="85" t="s">
        <v>374</v>
      </c>
      <c r="B79" s="193">
        <v>0</v>
      </c>
      <c r="C79" s="193">
        <v>0</v>
      </c>
      <c r="D79" s="193">
        <v>0</v>
      </c>
      <c r="E79" s="193">
        <v>0</v>
      </c>
      <c r="F79" s="193">
        <v>0</v>
      </c>
      <c r="G79" s="75">
        <f t="shared" si="18"/>
        <v>0</v>
      </c>
    </row>
    <row r="80" spans="1:7" x14ac:dyDescent="0.25">
      <c r="A80" s="85" t="s">
        <v>375</v>
      </c>
      <c r="B80" s="193">
        <v>0</v>
      </c>
      <c r="C80" s="193">
        <v>0</v>
      </c>
      <c r="D80" s="193">
        <v>0</v>
      </c>
      <c r="E80" s="193">
        <v>0</v>
      </c>
      <c r="F80" s="193">
        <v>0</v>
      </c>
      <c r="G80" s="75">
        <f t="shared" si="18"/>
        <v>0</v>
      </c>
    </row>
    <row r="81" spans="1:7" x14ac:dyDescent="0.25">
      <c r="A81" s="85" t="s">
        <v>376</v>
      </c>
      <c r="B81" s="193">
        <v>0</v>
      </c>
      <c r="C81" s="193">
        <v>0</v>
      </c>
      <c r="D81" s="193">
        <v>0</v>
      </c>
      <c r="E81" s="193">
        <v>0</v>
      </c>
      <c r="F81" s="193">
        <v>0</v>
      </c>
      <c r="G81" s="75">
        <f t="shared" si="18"/>
        <v>0</v>
      </c>
    </row>
    <row r="82" spans="1:7" x14ac:dyDescent="0.25">
      <c r="A82" s="85" t="s">
        <v>377</v>
      </c>
      <c r="B82" s="193">
        <v>0</v>
      </c>
      <c r="C82" s="193">
        <v>0</v>
      </c>
      <c r="D82" s="193">
        <v>0</v>
      </c>
      <c r="E82" s="193">
        <v>0</v>
      </c>
      <c r="F82" s="193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292745916.75</v>
      </c>
      <c r="C84" s="83">
        <f t="shared" si="19"/>
        <v>444499524.73999989</v>
      </c>
      <c r="D84" s="83">
        <f t="shared" si="19"/>
        <v>737245441.49000013</v>
      </c>
      <c r="E84" s="83">
        <f t="shared" si="19"/>
        <v>574027509.88999999</v>
      </c>
      <c r="F84" s="83">
        <f t="shared" si="19"/>
        <v>572279627.88</v>
      </c>
      <c r="G84" s="83">
        <f t="shared" si="19"/>
        <v>163217931.59999999</v>
      </c>
    </row>
    <row r="85" spans="1:7" x14ac:dyDescent="0.25">
      <c r="A85" s="84" t="s">
        <v>305</v>
      </c>
      <c r="B85" s="83">
        <f t="shared" ref="B85:G85" si="20">SUM(B86:B92)</f>
        <v>32989636.370000001</v>
      </c>
      <c r="C85" s="239">
        <f>SUM(C86:C92)</f>
        <v>60441566.640000001</v>
      </c>
      <c r="D85" s="239">
        <f>SUM(D86:D92)</f>
        <v>93431203.010000005</v>
      </c>
      <c r="E85" s="83">
        <f>SUM(E86:E92)</f>
        <v>90711203.010000005</v>
      </c>
      <c r="F85" s="83">
        <f>SUM(F86:F92)</f>
        <v>90711203.010000005</v>
      </c>
      <c r="G85" s="83">
        <f t="shared" si="20"/>
        <v>2720000</v>
      </c>
    </row>
    <row r="86" spans="1:7" x14ac:dyDescent="0.25">
      <c r="A86" s="85" t="s">
        <v>306</v>
      </c>
      <c r="B86" s="196">
        <v>26761636.370000001</v>
      </c>
      <c r="C86" s="326">
        <v>42884059.07</v>
      </c>
      <c r="D86" s="327">
        <v>69645695.439999998</v>
      </c>
      <c r="E86" s="311">
        <v>69645695.439999998</v>
      </c>
      <c r="F86" s="311">
        <v>69645695.439999998</v>
      </c>
      <c r="G86" s="75">
        <f>D86-E86</f>
        <v>0</v>
      </c>
    </row>
    <row r="87" spans="1:7" x14ac:dyDescent="0.25">
      <c r="A87" s="85" t="s">
        <v>307</v>
      </c>
      <c r="B87" s="196">
        <v>0</v>
      </c>
      <c r="C87" s="326">
        <v>94866</v>
      </c>
      <c r="D87" s="327">
        <v>94866</v>
      </c>
      <c r="E87" s="311">
        <v>94866</v>
      </c>
      <c r="F87" s="311">
        <v>94866</v>
      </c>
      <c r="G87" s="75">
        <f t="shared" ref="G87:G92" si="21">D87-E87</f>
        <v>0</v>
      </c>
    </row>
    <row r="88" spans="1:7" x14ac:dyDescent="0.25">
      <c r="A88" s="85" t="s">
        <v>308</v>
      </c>
      <c r="B88" s="196">
        <v>0</v>
      </c>
      <c r="C88" s="326">
        <v>4472376.04</v>
      </c>
      <c r="D88" s="327">
        <v>4472376.04</v>
      </c>
      <c r="E88" s="311">
        <v>4472376.04</v>
      </c>
      <c r="F88" s="311">
        <v>4472376.04</v>
      </c>
      <c r="G88" s="75">
        <f t="shared" si="21"/>
        <v>0</v>
      </c>
    </row>
    <row r="89" spans="1:7" x14ac:dyDescent="0.25">
      <c r="A89" s="85" t="s">
        <v>309</v>
      </c>
      <c r="B89" s="196">
        <v>6228000</v>
      </c>
      <c r="C89" s="326">
        <v>-1300578.6200000001</v>
      </c>
      <c r="D89" s="327">
        <v>4927421.38</v>
      </c>
      <c r="E89" s="311">
        <v>2207421.38</v>
      </c>
      <c r="F89" s="311">
        <v>2207421.38</v>
      </c>
      <c r="G89" s="75">
        <f t="shared" si="21"/>
        <v>2720000</v>
      </c>
    </row>
    <row r="90" spans="1:7" x14ac:dyDescent="0.25">
      <c r="A90" s="85" t="s">
        <v>310</v>
      </c>
      <c r="B90" s="196">
        <v>0</v>
      </c>
      <c r="C90" s="326">
        <v>14290844.15</v>
      </c>
      <c r="D90" s="327">
        <v>14290844.15</v>
      </c>
      <c r="E90" s="311">
        <v>14290844.15</v>
      </c>
      <c r="F90" s="311">
        <v>14290844.15</v>
      </c>
      <c r="G90" s="75">
        <f t="shared" si="21"/>
        <v>0</v>
      </c>
    </row>
    <row r="91" spans="1:7" x14ac:dyDescent="0.25">
      <c r="A91" s="85" t="s">
        <v>311</v>
      </c>
      <c r="B91" s="195">
        <v>0</v>
      </c>
      <c r="C91" s="326">
        <v>0</v>
      </c>
      <c r="D91" s="327">
        <v>0</v>
      </c>
      <c r="E91" s="311">
        <v>0</v>
      </c>
      <c r="F91" s="311">
        <v>0</v>
      </c>
      <c r="G91" s="75">
        <f t="shared" si="21"/>
        <v>0</v>
      </c>
    </row>
    <row r="92" spans="1:7" x14ac:dyDescent="0.25">
      <c r="A92" s="85" t="s">
        <v>312</v>
      </c>
      <c r="B92" s="195">
        <v>0</v>
      </c>
      <c r="C92" s="327">
        <v>0</v>
      </c>
      <c r="D92" s="327">
        <v>0</v>
      </c>
      <c r="E92" s="310">
        <v>0</v>
      </c>
      <c r="F92" s="310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39033000</v>
      </c>
      <c r="C93" s="239">
        <f>SUM(C94:C102)</f>
        <v>10267185.389999999</v>
      </c>
      <c r="D93" s="239">
        <f t="shared" si="22"/>
        <v>49300185.390000001</v>
      </c>
      <c r="E93" s="83">
        <f t="shared" si="22"/>
        <v>31176487.719999999</v>
      </c>
      <c r="F93" s="83">
        <f t="shared" si="22"/>
        <v>31176487.719999999</v>
      </c>
      <c r="G93" s="83">
        <f t="shared" si="22"/>
        <v>18123697.670000002</v>
      </c>
    </row>
    <row r="94" spans="1:7" x14ac:dyDescent="0.25">
      <c r="A94" s="85" t="s">
        <v>314</v>
      </c>
      <c r="B94" s="198">
        <v>130000</v>
      </c>
      <c r="C94" s="326">
        <v>435439.2</v>
      </c>
      <c r="D94" s="327">
        <v>565439.19999999995</v>
      </c>
      <c r="E94" s="313">
        <v>504340.44</v>
      </c>
      <c r="F94" s="313">
        <v>504340.44</v>
      </c>
      <c r="G94" s="75">
        <f>D94-E94</f>
        <v>61098.759999999951</v>
      </c>
    </row>
    <row r="95" spans="1:7" x14ac:dyDescent="0.25">
      <c r="A95" s="85" t="s">
        <v>315</v>
      </c>
      <c r="B95" s="197">
        <v>0</v>
      </c>
      <c r="C95" s="326">
        <v>25044.5</v>
      </c>
      <c r="D95" s="327">
        <v>25044.5</v>
      </c>
      <c r="E95" s="313">
        <v>25044.5</v>
      </c>
      <c r="F95" s="313">
        <v>25044.5</v>
      </c>
      <c r="G95" s="75">
        <f t="shared" ref="G95:G102" si="23">D95-E95</f>
        <v>0</v>
      </c>
    </row>
    <row r="96" spans="1:7" x14ac:dyDescent="0.25">
      <c r="A96" s="85" t="s">
        <v>316</v>
      </c>
      <c r="B96" s="197">
        <v>0</v>
      </c>
      <c r="C96" s="327">
        <v>0</v>
      </c>
      <c r="D96" s="327">
        <v>0</v>
      </c>
      <c r="E96" s="312">
        <v>0</v>
      </c>
      <c r="F96" s="312">
        <v>0</v>
      </c>
      <c r="G96" s="75">
        <f t="shared" si="23"/>
        <v>0</v>
      </c>
    </row>
    <row r="97" spans="1:7" x14ac:dyDescent="0.25">
      <c r="A97" s="85" t="s">
        <v>317</v>
      </c>
      <c r="B97" s="198">
        <v>2681000</v>
      </c>
      <c r="C97" s="326">
        <v>2350400</v>
      </c>
      <c r="D97" s="327">
        <v>5031400</v>
      </c>
      <c r="E97" s="313">
        <v>3194835.12</v>
      </c>
      <c r="F97" s="313">
        <v>3194835.12</v>
      </c>
      <c r="G97" s="75">
        <f t="shared" si="23"/>
        <v>1836564.88</v>
      </c>
    </row>
    <row r="98" spans="1:7" x14ac:dyDescent="0.25">
      <c r="A98" s="87" t="s">
        <v>318</v>
      </c>
      <c r="B98" s="198">
        <v>348000</v>
      </c>
      <c r="C98" s="326">
        <v>0</v>
      </c>
      <c r="D98" s="327">
        <v>348000</v>
      </c>
      <c r="E98" s="313">
        <v>228623.1</v>
      </c>
      <c r="F98" s="313">
        <v>228623.1</v>
      </c>
      <c r="G98" s="75">
        <f t="shared" si="23"/>
        <v>119376.9</v>
      </c>
    </row>
    <row r="99" spans="1:7" x14ac:dyDescent="0.25">
      <c r="A99" s="85" t="s">
        <v>319</v>
      </c>
      <c r="B99" s="198">
        <v>24470000</v>
      </c>
      <c r="C99" s="326">
        <v>1788767.3</v>
      </c>
      <c r="D99" s="327">
        <v>26258767.300000001</v>
      </c>
      <c r="E99" s="313">
        <v>17483071.079999998</v>
      </c>
      <c r="F99" s="313">
        <v>17483071.079999998</v>
      </c>
      <c r="G99" s="75">
        <f t="shared" si="23"/>
        <v>8775696.2200000025</v>
      </c>
    </row>
    <row r="100" spans="1:7" x14ac:dyDescent="0.25">
      <c r="A100" s="85" t="s">
        <v>320</v>
      </c>
      <c r="B100" s="198">
        <v>2174000</v>
      </c>
      <c r="C100" s="326">
        <v>4382406.3600000003</v>
      </c>
      <c r="D100" s="327">
        <v>6556406.3600000003</v>
      </c>
      <c r="E100" s="313">
        <v>1723881.92</v>
      </c>
      <c r="F100" s="313">
        <v>1723881.92</v>
      </c>
      <c r="G100" s="75">
        <f t="shared" si="23"/>
        <v>4832524.4400000004</v>
      </c>
    </row>
    <row r="101" spans="1:7" x14ac:dyDescent="0.25">
      <c r="A101" s="85" t="s">
        <v>321</v>
      </c>
      <c r="B101" s="198">
        <v>635000</v>
      </c>
      <c r="C101" s="326">
        <v>-234855.9</v>
      </c>
      <c r="D101" s="327">
        <v>400144.1</v>
      </c>
      <c r="E101" s="313">
        <v>322890.21000000002</v>
      </c>
      <c r="F101" s="313">
        <v>322890.21000000002</v>
      </c>
      <c r="G101" s="75">
        <f t="shared" si="23"/>
        <v>77253.889999999956</v>
      </c>
    </row>
    <row r="102" spans="1:7" x14ac:dyDescent="0.25">
      <c r="A102" s="85" t="s">
        <v>322</v>
      </c>
      <c r="B102" s="198">
        <v>8595000</v>
      </c>
      <c r="C102" s="326">
        <v>1519983.93</v>
      </c>
      <c r="D102" s="327">
        <v>10114983.93</v>
      </c>
      <c r="E102" s="313">
        <v>7693801.3499999996</v>
      </c>
      <c r="F102" s="313">
        <v>7693801.3499999996</v>
      </c>
      <c r="G102" s="75">
        <f t="shared" si="23"/>
        <v>2421182.58</v>
      </c>
    </row>
    <row r="103" spans="1:7" x14ac:dyDescent="0.25">
      <c r="A103" s="84" t="s">
        <v>323</v>
      </c>
      <c r="B103" s="83">
        <f t="shared" ref="B103:G103" si="24">SUM(B104:B112)</f>
        <v>34668098.359999999</v>
      </c>
      <c r="C103" s="239">
        <f t="shared" si="24"/>
        <v>165859906.32999998</v>
      </c>
      <c r="D103" s="239">
        <f t="shared" si="24"/>
        <v>200528004.69</v>
      </c>
      <c r="E103" s="83">
        <f t="shared" si="24"/>
        <v>183990019.19</v>
      </c>
      <c r="F103" s="83">
        <f t="shared" si="24"/>
        <v>183993019.19</v>
      </c>
      <c r="G103" s="83">
        <f t="shared" si="24"/>
        <v>16537985.499999993</v>
      </c>
    </row>
    <row r="104" spans="1:7" x14ac:dyDescent="0.25">
      <c r="A104" s="85" t="s">
        <v>324</v>
      </c>
      <c r="B104" s="200">
        <v>23085598.359999999</v>
      </c>
      <c r="C104" s="326">
        <v>3848000</v>
      </c>
      <c r="D104" s="327">
        <v>26933598.359999999</v>
      </c>
      <c r="E104" s="315">
        <v>23454255.34</v>
      </c>
      <c r="F104" s="315">
        <v>23454255.34</v>
      </c>
      <c r="G104" s="75">
        <f>D104-E104</f>
        <v>3479343.0199999996</v>
      </c>
    </row>
    <row r="105" spans="1:7" x14ac:dyDescent="0.25">
      <c r="A105" s="85" t="s">
        <v>325</v>
      </c>
      <c r="B105" s="200">
        <v>350000</v>
      </c>
      <c r="C105" s="326">
        <v>120000</v>
      </c>
      <c r="D105" s="327">
        <v>470000</v>
      </c>
      <c r="E105" s="315">
        <v>347967.98</v>
      </c>
      <c r="F105" s="315">
        <v>347967.98</v>
      </c>
      <c r="G105" s="75">
        <f t="shared" ref="G105:G112" si="25">D105-E105</f>
        <v>122032.02000000002</v>
      </c>
    </row>
    <row r="106" spans="1:7" x14ac:dyDescent="0.25">
      <c r="A106" s="85" t="s">
        <v>326</v>
      </c>
      <c r="B106" s="200">
        <v>550000</v>
      </c>
      <c r="C106" s="326">
        <v>1256715.6599999999</v>
      </c>
      <c r="D106" s="327">
        <v>1806715.66</v>
      </c>
      <c r="E106" s="315">
        <v>1210947.53</v>
      </c>
      <c r="F106" s="315">
        <v>1210947.53</v>
      </c>
      <c r="G106" s="75">
        <f t="shared" si="25"/>
        <v>595768.12999999989</v>
      </c>
    </row>
    <row r="107" spans="1:7" x14ac:dyDescent="0.25">
      <c r="A107" s="85" t="s">
        <v>327</v>
      </c>
      <c r="B107" s="200">
        <v>2153500</v>
      </c>
      <c r="C107" s="326">
        <v>191334.45</v>
      </c>
      <c r="D107" s="327">
        <v>2344834.4500000002</v>
      </c>
      <c r="E107" s="315">
        <v>1783615.05</v>
      </c>
      <c r="F107" s="315">
        <v>1783615.05</v>
      </c>
      <c r="G107" s="75">
        <f t="shared" si="25"/>
        <v>561219.40000000014</v>
      </c>
    </row>
    <row r="108" spans="1:7" x14ac:dyDescent="0.25">
      <c r="A108" s="85" t="s">
        <v>328</v>
      </c>
      <c r="B108" s="200">
        <v>8037000</v>
      </c>
      <c r="C108" s="326">
        <v>2799304.03</v>
      </c>
      <c r="D108" s="327">
        <v>10836304.029999999</v>
      </c>
      <c r="E108" s="315">
        <v>8189096.1399999997</v>
      </c>
      <c r="F108" s="315">
        <v>8189096.1399999997</v>
      </c>
      <c r="G108" s="75">
        <f t="shared" si="25"/>
        <v>2647207.8899999997</v>
      </c>
    </row>
    <row r="109" spans="1:7" x14ac:dyDescent="0.25">
      <c r="A109" s="85" t="s">
        <v>329</v>
      </c>
      <c r="B109" s="199">
        <v>0</v>
      </c>
      <c r="C109" s="327">
        <v>0</v>
      </c>
      <c r="D109" s="327">
        <v>0</v>
      </c>
      <c r="E109" s="314">
        <v>0</v>
      </c>
      <c r="F109" s="314">
        <v>0</v>
      </c>
      <c r="G109" s="75">
        <f t="shared" si="25"/>
        <v>0</v>
      </c>
    </row>
    <row r="110" spans="1:7" x14ac:dyDescent="0.25">
      <c r="A110" s="85" t="s">
        <v>330</v>
      </c>
      <c r="B110" s="200">
        <v>7000</v>
      </c>
      <c r="C110" s="326">
        <v>0</v>
      </c>
      <c r="D110" s="327">
        <v>7000</v>
      </c>
      <c r="E110" s="315">
        <v>0</v>
      </c>
      <c r="F110" s="315">
        <v>0</v>
      </c>
      <c r="G110" s="75">
        <f t="shared" si="25"/>
        <v>7000</v>
      </c>
    </row>
    <row r="111" spans="1:7" x14ac:dyDescent="0.25">
      <c r="A111" s="85" t="s">
        <v>331</v>
      </c>
      <c r="B111" s="200">
        <v>166000</v>
      </c>
      <c r="C111" s="326">
        <v>52414023.869999997</v>
      </c>
      <c r="D111" s="327">
        <v>52580023.869999997</v>
      </c>
      <c r="E111" s="315">
        <v>48960525.289999999</v>
      </c>
      <c r="F111" s="315">
        <v>48963525.289999999</v>
      </c>
      <c r="G111" s="75">
        <f t="shared" si="25"/>
        <v>3619498.5799999982</v>
      </c>
    </row>
    <row r="112" spans="1:7" x14ac:dyDescent="0.25">
      <c r="A112" s="85" t="s">
        <v>332</v>
      </c>
      <c r="B112" s="200">
        <v>319000</v>
      </c>
      <c r="C112" s="326">
        <v>105230528.31999999</v>
      </c>
      <c r="D112" s="327">
        <v>105549528.31999999</v>
      </c>
      <c r="E112" s="315">
        <v>100043611.86</v>
      </c>
      <c r="F112" s="315">
        <v>100043611.86</v>
      </c>
      <c r="G112" s="75">
        <f t="shared" si="25"/>
        <v>5505916.4599999934</v>
      </c>
    </row>
    <row r="113" spans="1:7" x14ac:dyDescent="0.25">
      <c r="A113" s="84" t="s">
        <v>333</v>
      </c>
      <c r="B113" s="83">
        <f t="shared" ref="B113:G113" si="26">SUM(B114:B122)</f>
        <v>16967978.620000001</v>
      </c>
      <c r="C113" s="239">
        <f t="shared" si="26"/>
        <v>22135397.670000002</v>
      </c>
      <c r="D113" s="239">
        <f t="shared" si="26"/>
        <v>39103376.289999999</v>
      </c>
      <c r="E113" s="83">
        <f t="shared" si="26"/>
        <v>33592628.939999998</v>
      </c>
      <c r="F113" s="83">
        <f t="shared" si="26"/>
        <v>33618155.230000004</v>
      </c>
      <c r="G113" s="83">
        <f t="shared" si="26"/>
        <v>5510747.3500000015</v>
      </c>
    </row>
    <row r="114" spans="1:7" x14ac:dyDescent="0.25">
      <c r="A114" s="85" t="s">
        <v>334</v>
      </c>
      <c r="B114" s="202">
        <v>16967978.620000001</v>
      </c>
      <c r="C114" s="326">
        <v>0</v>
      </c>
      <c r="D114" s="327">
        <v>16967978.620000001</v>
      </c>
      <c r="E114" s="317">
        <v>12725983</v>
      </c>
      <c r="F114" s="317">
        <v>12725983</v>
      </c>
      <c r="G114" s="75">
        <f>D114-E114</f>
        <v>4241995.620000001</v>
      </c>
    </row>
    <row r="115" spans="1:7" x14ac:dyDescent="0.25">
      <c r="A115" s="85" t="s">
        <v>335</v>
      </c>
      <c r="B115" s="201">
        <v>0</v>
      </c>
      <c r="C115" s="327">
        <v>0</v>
      </c>
      <c r="D115" s="327">
        <v>0</v>
      </c>
      <c r="E115" s="316">
        <v>0</v>
      </c>
      <c r="F115" s="316">
        <v>0</v>
      </c>
      <c r="G115" s="75">
        <f t="shared" ref="G115:G122" si="27">D115-E115</f>
        <v>0</v>
      </c>
    </row>
    <row r="116" spans="1:7" x14ac:dyDescent="0.25">
      <c r="A116" s="85" t="s">
        <v>336</v>
      </c>
      <c r="B116" s="202">
        <v>0</v>
      </c>
      <c r="C116" s="326">
        <v>11832605</v>
      </c>
      <c r="D116" s="327">
        <v>11832605</v>
      </c>
      <c r="E116" s="317">
        <v>10563853.27</v>
      </c>
      <c r="F116" s="317">
        <v>10563853.27</v>
      </c>
      <c r="G116" s="75">
        <f t="shared" si="27"/>
        <v>1268751.7300000004</v>
      </c>
    </row>
    <row r="117" spans="1:7" x14ac:dyDescent="0.25">
      <c r="A117" s="85" t="s">
        <v>337</v>
      </c>
      <c r="B117" s="201">
        <v>0</v>
      </c>
      <c r="C117" s="326">
        <v>180752</v>
      </c>
      <c r="D117" s="327">
        <v>180752</v>
      </c>
      <c r="E117" s="317">
        <v>180752</v>
      </c>
      <c r="F117" s="317">
        <v>180752</v>
      </c>
      <c r="G117" s="75">
        <f t="shared" si="27"/>
        <v>0</v>
      </c>
    </row>
    <row r="118" spans="1:7" x14ac:dyDescent="0.25">
      <c r="A118" s="85" t="s">
        <v>338</v>
      </c>
      <c r="B118" s="202">
        <v>0</v>
      </c>
      <c r="C118" s="326">
        <v>10122040.67</v>
      </c>
      <c r="D118" s="327">
        <v>10122040.67</v>
      </c>
      <c r="E118" s="317">
        <v>10122040.67</v>
      </c>
      <c r="F118" s="317">
        <v>10147566.960000001</v>
      </c>
      <c r="G118" s="75">
        <f t="shared" si="27"/>
        <v>0</v>
      </c>
    </row>
    <row r="119" spans="1:7" x14ac:dyDescent="0.25">
      <c r="A119" s="85" t="s">
        <v>339</v>
      </c>
      <c r="B119" s="201">
        <v>0</v>
      </c>
      <c r="C119" s="385">
        <v>0</v>
      </c>
      <c r="D119" s="385">
        <v>0</v>
      </c>
      <c r="E119" s="252">
        <v>0</v>
      </c>
      <c r="F119" s="252">
        <v>0</v>
      </c>
      <c r="G119" s="75">
        <f t="shared" si="27"/>
        <v>0</v>
      </c>
    </row>
    <row r="120" spans="1:7" x14ac:dyDescent="0.25">
      <c r="A120" s="85" t="s">
        <v>340</v>
      </c>
      <c r="B120" s="201">
        <v>0</v>
      </c>
      <c r="C120" s="385">
        <v>0</v>
      </c>
      <c r="D120" s="385">
        <v>0</v>
      </c>
      <c r="E120" s="252">
        <v>0</v>
      </c>
      <c r="F120" s="252">
        <v>0</v>
      </c>
      <c r="G120" s="75">
        <f t="shared" si="27"/>
        <v>0</v>
      </c>
    </row>
    <row r="121" spans="1:7" x14ac:dyDescent="0.25">
      <c r="A121" s="85" t="s">
        <v>341</v>
      </c>
      <c r="B121" s="201">
        <v>0</v>
      </c>
      <c r="C121" s="385">
        <v>0</v>
      </c>
      <c r="D121" s="385">
        <v>0</v>
      </c>
      <c r="E121" s="252">
        <v>0</v>
      </c>
      <c r="F121" s="252">
        <v>0</v>
      </c>
      <c r="G121" s="75">
        <f t="shared" si="27"/>
        <v>0</v>
      </c>
    </row>
    <row r="122" spans="1:7" x14ac:dyDescent="0.25">
      <c r="A122" s="85" t="s">
        <v>342</v>
      </c>
      <c r="B122" s="201">
        <v>0</v>
      </c>
      <c r="C122" s="385">
        <v>0</v>
      </c>
      <c r="D122" s="385">
        <v>0</v>
      </c>
      <c r="E122" s="252">
        <v>0</v>
      </c>
      <c r="F122" s="252">
        <v>0</v>
      </c>
      <c r="G122" s="75">
        <f t="shared" si="27"/>
        <v>0</v>
      </c>
    </row>
    <row r="123" spans="1:7" x14ac:dyDescent="0.25">
      <c r="A123" s="84" t="s">
        <v>343</v>
      </c>
      <c r="B123" s="83">
        <f t="shared" ref="B123:G123" si="28">SUM(B124:B132)</f>
        <v>8000</v>
      </c>
      <c r="C123" s="239">
        <f t="shared" si="28"/>
        <v>27121207.940000001</v>
      </c>
      <c r="D123" s="239">
        <f t="shared" si="28"/>
        <v>27129207.940000001</v>
      </c>
      <c r="E123" s="83">
        <f t="shared" si="28"/>
        <v>23146459.459999997</v>
      </c>
      <c r="F123" s="83">
        <f t="shared" si="28"/>
        <v>23146459.459999997</v>
      </c>
      <c r="G123" s="83">
        <f t="shared" si="28"/>
        <v>3982748.4800000028</v>
      </c>
    </row>
    <row r="124" spans="1:7" x14ac:dyDescent="0.25">
      <c r="A124" s="85" t="s">
        <v>344</v>
      </c>
      <c r="B124" s="204">
        <v>0</v>
      </c>
      <c r="C124" s="326">
        <v>1012884.98</v>
      </c>
      <c r="D124" s="327">
        <v>1012884.98</v>
      </c>
      <c r="E124" s="319">
        <v>962884.97</v>
      </c>
      <c r="F124" s="319">
        <v>962884.97</v>
      </c>
      <c r="G124" s="75">
        <f>D124-E124</f>
        <v>50000.010000000009</v>
      </c>
    </row>
    <row r="125" spans="1:7" x14ac:dyDescent="0.25">
      <c r="A125" s="85" t="s">
        <v>345</v>
      </c>
      <c r="B125" s="203">
        <v>0</v>
      </c>
      <c r="C125" s="326">
        <v>160174.70000000001</v>
      </c>
      <c r="D125" s="327">
        <v>160174.70000000001</v>
      </c>
      <c r="E125" s="319">
        <v>160174.1</v>
      </c>
      <c r="F125" s="319">
        <v>160174.1</v>
      </c>
      <c r="G125" s="75">
        <f t="shared" ref="G125:G132" si="29">D125-E125</f>
        <v>0.60000000000582077</v>
      </c>
    </row>
    <row r="126" spans="1:7" x14ac:dyDescent="0.25">
      <c r="A126" s="85" t="s">
        <v>346</v>
      </c>
      <c r="B126" s="203">
        <v>0</v>
      </c>
      <c r="C126" s="327">
        <v>0</v>
      </c>
      <c r="D126" s="327">
        <v>0</v>
      </c>
      <c r="E126" s="318">
        <v>0</v>
      </c>
      <c r="F126" s="318">
        <v>0</v>
      </c>
      <c r="G126" s="75">
        <f t="shared" si="29"/>
        <v>0</v>
      </c>
    </row>
    <row r="127" spans="1:7" x14ac:dyDescent="0.25">
      <c r="A127" s="85" t="s">
        <v>347</v>
      </c>
      <c r="B127" s="204">
        <v>0</v>
      </c>
      <c r="C127" s="326">
        <v>25815248.260000002</v>
      </c>
      <c r="D127" s="327">
        <v>25815248.260000002</v>
      </c>
      <c r="E127" s="319">
        <v>21918649.399999999</v>
      </c>
      <c r="F127" s="319">
        <v>21918649.399999999</v>
      </c>
      <c r="G127" s="75">
        <f t="shared" si="29"/>
        <v>3896598.8600000031</v>
      </c>
    </row>
    <row r="128" spans="1:7" x14ac:dyDescent="0.25">
      <c r="A128" s="85" t="s">
        <v>348</v>
      </c>
      <c r="B128" s="203">
        <v>0</v>
      </c>
      <c r="C128" s="327">
        <v>0</v>
      </c>
      <c r="D128" s="327">
        <v>0</v>
      </c>
      <c r="E128" s="318">
        <v>0</v>
      </c>
      <c r="F128" s="318">
        <v>0</v>
      </c>
      <c r="G128" s="75">
        <f t="shared" si="29"/>
        <v>0</v>
      </c>
    </row>
    <row r="129" spans="1:7" x14ac:dyDescent="0.25">
      <c r="A129" s="85" t="s">
        <v>349</v>
      </c>
      <c r="B129" s="204">
        <v>8000</v>
      </c>
      <c r="C129" s="326">
        <v>132900</v>
      </c>
      <c r="D129" s="327">
        <v>140900</v>
      </c>
      <c r="E129" s="319">
        <v>104750.99</v>
      </c>
      <c r="F129" s="319">
        <v>104750.99</v>
      </c>
      <c r="G129" s="75">
        <f t="shared" si="29"/>
        <v>36149.009999999995</v>
      </c>
    </row>
    <row r="130" spans="1:7" x14ac:dyDescent="0.25">
      <c r="A130" s="85" t="s">
        <v>350</v>
      </c>
      <c r="B130" s="203">
        <v>0</v>
      </c>
      <c r="C130" s="385">
        <v>0</v>
      </c>
      <c r="D130" s="385">
        <v>0</v>
      </c>
      <c r="E130" s="253">
        <v>0</v>
      </c>
      <c r="F130" s="253">
        <v>0</v>
      </c>
      <c r="G130" s="75">
        <f t="shared" si="29"/>
        <v>0</v>
      </c>
    </row>
    <row r="131" spans="1:7" x14ac:dyDescent="0.25">
      <c r="A131" s="85" t="s">
        <v>351</v>
      </c>
      <c r="B131" s="203">
        <v>0</v>
      </c>
      <c r="C131" s="385">
        <v>0</v>
      </c>
      <c r="D131" s="385">
        <v>0</v>
      </c>
      <c r="E131" s="253">
        <v>0</v>
      </c>
      <c r="F131" s="253">
        <v>0</v>
      </c>
      <c r="G131" s="75">
        <f t="shared" si="29"/>
        <v>0</v>
      </c>
    </row>
    <row r="132" spans="1:7" x14ac:dyDescent="0.25">
      <c r="A132" s="85" t="s">
        <v>352</v>
      </c>
      <c r="B132" s="203">
        <v>0</v>
      </c>
      <c r="C132" s="385">
        <v>0</v>
      </c>
      <c r="D132" s="385">
        <v>0</v>
      </c>
      <c r="E132" s="253">
        <v>0</v>
      </c>
      <c r="F132" s="253">
        <v>0</v>
      </c>
      <c r="G132" s="75">
        <f t="shared" si="29"/>
        <v>0</v>
      </c>
    </row>
    <row r="133" spans="1:7" x14ac:dyDescent="0.25">
      <c r="A133" s="84" t="s">
        <v>353</v>
      </c>
      <c r="B133" s="83">
        <f t="shared" ref="B133:G133" si="30">SUM(B134:B136)</f>
        <v>162127695.40000001</v>
      </c>
      <c r="C133" s="239">
        <f t="shared" si="30"/>
        <v>151748063.89999998</v>
      </c>
      <c r="D133" s="239">
        <f t="shared" si="30"/>
        <v>313875759.30000001</v>
      </c>
      <c r="E133" s="83">
        <f t="shared" si="30"/>
        <v>206732468.29000002</v>
      </c>
      <c r="F133" s="83">
        <f t="shared" si="30"/>
        <v>204956059.99000001</v>
      </c>
      <c r="G133" s="83">
        <f t="shared" si="30"/>
        <v>107143291.00999998</v>
      </c>
    </row>
    <row r="134" spans="1:7" x14ac:dyDescent="0.25">
      <c r="A134" s="85" t="s">
        <v>354</v>
      </c>
      <c r="B134" s="205">
        <v>119507535.81</v>
      </c>
      <c r="C134" s="326">
        <v>142609266.63999999</v>
      </c>
      <c r="D134" s="327">
        <v>262116802.44999999</v>
      </c>
      <c r="E134" s="320">
        <v>187796906.77000001</v>
      </c>
      <c r="F134" s="320">
        <v>186020498.47</v>
      </c>
      <c r="G134" s="75">
        <f>D134-E134</f>
        <v>74319895.679999977</v>
      </c>
    </row>
    <row r="135" spans="1:7" x14ac:dyDescent="0.25">
      <c r="A135" s="85" t="s">
        <v>355</v>
      </c>
      <c r="B135" s="205">
        <v>37756328.729999997</v>
      </c>
      <c r="C135" s="326">
        <v>9408060.6400000006</v>
      </c>
      <c r="D135" s="327">
        <v>47164389.369999997</v>
      </c>
      <c r="E135" s="320">
        <v>14599171.18</v>
      </c>
      <c r="F135" s="320">
        <v>14599171.18</v>
      </c>
      <c r="G135" s="75">
        <f t="shared" ref="G135:G136" si="31">D135-E135</f>
        <v>32565218.189999998</v>
      </c>
    </row>
    <row r="136" spans="1:7" x14ac:dyDescent="0.25">
      <c r="A136" s="85" t="s">
        <v>356</v>
      </c>
      <c r="B136" s="205">
        <v>4863830.8600000003</v>
      </c>
      <c r="C136" s="326">
        <v>-269263.38</v>
      </c>
      <c r="D136" s="327">
        <v>4594567.4800000004</v>
      </c>
      <c r="E136" s="320">
        <v>4336390.34</v>
      </c>
      <c r="F136" s="320">
        <v>4336390.34</v>
      </c>
      <c r="G136" s="75">
        <f t="shared" si="31"/>
        <v>258177.1400000006</v>
      </c>
    </row>
    <row r="137" spans="1:7" x14ac:dyDescent="0.25">
      <c r="A137" s="84" t="s">
        <v>357</v>
      </c>
      <c r="B137" s="83">
        <f t="shared" ref="B137:G137" si="32">SUM(B138:B142,B144:B145)</f>
        <v>6951508</v>
      </c>
      <c r="C137" s="239">
        <f t="shared" si="32"/>
        <v>2165953.59</v>
      </c>
      <c r="D137" s="239">
        <f t="shared" si="32"/>
        <v>9117461.5899999999</v>
      </c>
      <c r="E137" s="83">
        <f t="shared" si="32"/>
        <v>0</v>
      </c>
      <c r="F137" s="83">
        <f t="shared" si="32"/>
        <v>0</v>
      </c>
      <c r="G137" s="83">
        <f t="shared" si="32"/>
        <v>9117461.5899999999</v>
      </c>
    </row>
    <row r="138" spans="1:7" x14ac:dyDescent="0.25">
      <c r="A138" s="85" t="s">
        <v>358</v>
      </c>
      <c r="B138" s="75">
        <v>0</v>
      </c>
      <c r="C138" s="386">
        <v>0</v>
      </c>
      <c r="D138" s="386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386">
        <v>0</v>
      </c>
      <c r="D139" s="386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360</v>
      </c>
      <c r="B140" s="75">
        <v>0</v>
      </c>
      <c r="C140" s="386">
        <v>0</v>
      </c>
      <c r="D140" s="386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361</v>
      </c>
      <c r="B141" s="75">
        <v>0</v>
      </c>
      <c r="C141" s="386">
        <v>0</v>
      </c>
      <c r="D141" s="386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362</v>
      </c>
      <c r="B142" s="75">
        <v>0</v>
      </c>
      <c r="C142" s="386">
        <v>0</v>
      </c>
      <c r="D142" s="386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363</v>
      </c>
      <c r="B143" s="75">
        <v>0</v>
      </c>
      <c r="C143" s="386">
        <v>0</v>
      </c>
      <c r="D143" s="386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364</v>
      </c>
      <c r="B144" s="75">
        <v>0</v>
      </c>
      <c r="C144" s="386">
        <v>0</v>
      </c>
      <c r="D144" s="386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365</v>
      </c>
      <c r="B145" s="206">
        <v>6951508</v>
      </c>
      <c r="C145" s="326">
        <v>2165953.59</v>
      </c>
      <c r="D145" s="327">
        <v>9117461.5899999999</v>
      </c>
      <c r="E145" s="75">
        <v>0</v>
      </c>
      <c r="F145" s="75">
        <v>0</v>
      </c>
      <c r="G145" s="75">
        <f t="shared" si="33"/>
        <v>9117461.5899999999</v>
      </c>
    </row>
    <row r="146" spans="1:7" x14ac:dyDescent="0.25">
      <c r="A146" s="84" t="s">
        <v>366</v>
      </c>
      <c r="B146" s="83">
        <f t="shared" ref="B146:G146" si="34">SUM(B147:B149)</f>
        <v>0</v>
      </c>
      <c r="C146" s="239">
        <f t="shared" si="34"/>
        <v>4760243.28</v>
      </c>
      <c r="D146" s="239">
        <f t="shared" si="34"/>
        <v>4760243.28</v>
      </c>
      <c r="E146" s="83">
        <f t="shared" si="34"/>
        <v>4678243.28</v>
      </c>
      <c r="F146" s="83">
        <f t="shared" si="34"/>
        <v>4678243.28</v>
      </c>
      <c r="G146" s="83">
        <f t="shared" si="34"/>
        <v>82000</v>
      </c>
    </row>
    <row r="147" spans="1:7" x14ac:dyDescent="0.25">
      <c r="A147" s="85" t="s">
        <v>367</v>
      </c>
      <c r="B147" s="75">
        <v>0</v>
      </c>
      <c r="C147" s="386">
        <v>0</v>
      </c>
      <c r="D147" s="386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386">
        <v>0</v>
      </c>
      <c r="D148" s="386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369</v>
      </c>
      <c r="B149" s="208">
        <v>0</v>
      </c>
      <c r="C149" s="326">
        <v>4760243.28</v>
      </c>
      <c r="D149" s="327">
        <v>4760243.28</v>
      </c>
      <c r="E149" s="321">
        <v>4678243.28</v>
      </c>
      <c r="F149" s="321">
        <v>4678243.28</v>
      </c>
      <c r="G149" s="75">
        <f t="shared" si="35"/>
        <v>82000</v>
      </c>
    </row>
    <row r="150" spans="1:7" x14ac:dyDescent="0.25">
      <c r="A150" s="84" t="s">
        <v>370</v>
      </c>
      <c r="B150" s="83">
        <f t="shared" ref="B150:G150" si="36">SUM(B151:B157)</f>
        <v>0</v>
      </c>
      <c r="C150" s="239">
        <f t="shared" si="36"/>
        <v>0</v>
      </c>
      <c r="D150" s="239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371</v>
      </c>
      <c r="B151" s="75">
        <v>0</v>
      </c>
      <c r="C151" s="386">
        <v>0</v>
      </c>
      <c r="D151" s="386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386">
        <v>0</v>
      </c>
      <c r="D152" s="386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373</v>
      </c>
      <c r="B153" s="75">
        <v>0</v>
      </c>
      <c r="C153" s="386">
        <v>0</v>
      </c>
      <c r="D153" s="386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374</v>
      </c>
      <c r="B154" s="75">
        <v>0</v>
      </c>
      <c r="C154" s="386">
        <v>0</v>
      </c>
      <c r="D154" s="386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375</v>
      </c>
      <c r="B155" s="75">
        <v>0</v>
      </c>
      <c r="C155" s="386">
        <v>0</v>
      </c>
      <c r="D155" s="386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376</v>
      </c>
      <c r="B156" s="75">
        <v>0</v>
      </c>
      <c r="C156" s="386">
        <v>0</v>
      </c>
      <c r="D156" s="386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377</v>
      </c>
      <c r="B157" s="75">
        <v>0</v>
      </c>
      <c r="C157" s="386">
        <v>0</v>
      </c>
      <c r="D157" s="386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387"/>
      <c r="D158" s="387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8">B9+B84</f>
        <v>601531346.19000006</v>
      </c>
      <c r="C159" s="90">
        <f t="shared" si="38"/>
        <v>604260428.86999989</v>
      </c>
      <c r="D159" s="90">
        <f t="shared" si="38"/>
        <v>1205791775.0600002</v>
      </c>
      <c r="E159" s="90">
        <f t="shared" si="38"/>
        <v>829752986.63999999</v>
      </c>
      <c r="F159" s="90">
        <f t="shared" si="38"/>
        <v>828005104.63</v>
      </c>
      <c r="G159" s="90">
        <f t="shared" si="38"/>
        <v>376038788.41999996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D9:G9 G19:G27 B18 G29:G37 C28:F28 G39:G47 B38 G49:G57 B48:F48 G59:G61 B58:F58 B63:G69 B62 B71 B103:C103 B93 E93:F93 G11:G17 F10:G10 E70:G70 B75 B83:F84 B113:F113 E103:F103 B123:F123 B133:F133 B137:F144 B146:F148 E145:F145 B150:F159 D38:F38 D18:F18 D62:F62 D71:F71 D75:F75 B85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102"/>
  <sheetViews>
    <sheetView showGridLines="0" zoomScale="75" zoomScaleNormal="75" workbookViewId="0">
      <selection activeCell="B14" sqref="B1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57" t="s">
        <v>380</v>
      </c>
      <c r="B1" s="358"/>
      <c r="C1" s="358"/>
      <c r="D1" s="358"/>
      <c r="E1" s="358"/>
      <c r="F1" s="358"/>
      <c r="G1" s="359"/>
    </row>
    <row r="2" spans="1:7" ht="15" customHeight="1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352" t="s">
        <v>4</v>
      </c>
      <c r="B7" s="354" t="s">
        <v>298</v>
      </c>
      <c r="C7" s="354"/>
      <c r="D7" s="354"/>
      <c r="E7" s="354"/>
      <c r="F7" s="354"/>
      <c r="G7" s="356" t="s">
        <v>299</v>
      </c>
    </row>
    <row r="8" spans="1:7" ht="30" x14ac:dyDescent="0.25">
      <c r="A8" s="353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355"/>
    </row>
    <row r="9" spans="1:7" ht="15.75" customHeight="1" x14ac:dyDescent="0.25">
      <c r="A9" s="26" t="s">
        <v>382</v>
      </c>
      <c r="B9" s="30">
        <f>SUM(B10:B54)</f>
        <v>308785429.43999988</v>
      </c>
      <c r="C9" s="30">
        <f t="shared" ref="C9:G9" si="0">SUM(C10:C54)</f>
        <v>159760904.13000003</v>
      </c>
      <c r="D9" s="30">
        <f t="shared" si="0"/>
        <v>468546333.56999999</v>
      </c>
      <c r="E9" s="30">
        <f t="shared" si="0"/>
        <v>255725476.75</v>
      </c>
      <c r="F9" s="30">
        <f t="shared" si="0"/>
        <v>255725476.75</v>
      </c>
      <c r="G9" s="30">
        <f t="shared" si="0"/>
        <v>212820856.82000002</v>
      </c>
    </row>
    <row r="10" spans="1:7" x14ac:dyDescent="0.25">
      <c r="A10" s="322" t="s">
        <v>590</v>
      </c>
      <c r="B10" s="323">
        <v>12736696.970000001</v>
      </c>
      <c r="C10" s="323">
        <v>-4910933.78</v>
      </c>
      <c r="D10" s="324">
        <v>7825763.1900000004</v>
      </c>
      <c r="E10" s="323">
        <v>3150636.28</v>
      </c>
      <c r="F10" s="323">
        <v>3150636.28</v>
      </c>
      <c r="G10" s="324">
        <v>4675126.91</v>
      </c>
    </row>
    <row r="11" spans="1:7" s="207" customFormat="1" x14ac:dyDescent="0.25">
      <c r="A11" s="322" t="s">
        <v>591</v>
      </c>
      <c r="B11" s="323">
        <v>4928326.74</v>
      </c>
      <c r="C11" s="323">
        <v>-188444.54</v>
      </c>
      <c r="D11" s="324">
        <v>4739882.2</v>
      </c>
      <c r="E11" s="323">
        <v>2915305.9</v>
      </c>
      <c r="F11" s="323">
        <v>2915305.9</v>
      </c>
      <c r="G11" s="324">
        <v>1824576.3000000003</v>
      </c>
    </row>
    <row r="12" spans="1:7" s="207" customFormat="1" x14ac:dyDescent="0.25">
      <c r="A12" s="322" t="s">
        <v>592</v>
      </c>
      <c r="B12" s="323">
        <v>1515081.67</v>
      </c>
      <c r="C12" s="323">
        <v>-126421.43</v>
      </c>
      <c r="D12" s="324">
        <v>1388660.24</v>
      </c>
      <c r="E12" s="323">
        <v>621824.79</v>
      </c>
      <c r="F12" s="323">
        <v>621824.79</v>
      </c>
      <c r="G12" s="324">
        <v>766835.45</v>
      </c>
    </row>
    <row r="13" spans="1:7" s="207" customFormat="1" x14ac:dyDescent="0.25">
      <c r="A13" s="322" t="s">
        <v>593</v>
      </c>
      <c r="B13" s="323">
        <v>13828318.699999999</v>
      </c>
      <c r="C13" s="323">
        <v>26603621.550000001</v>
      </c>
      <c r="D13" s="324">
        <v>40431940.25</v>
      </c>
      <c r="E13" s="323">
        <v>38365215.009999998</v>
      </c>
      <c r="F13" s="323">
        <v>38365215.009999998</v>
      </c>
      <c r="G13" s="324">
        <v>2066725.2400000021</v>
      </c>
    </row>
    <row r="14" spans="1:7" s="207" customFormat="1" x14ac:dyDescent="0.25">
      <c r="A14" s="322" t="s">
        <v>594</v>
      </c>
      <c r="B14" s="323">
        <v>1746333.58</v>
      </c>
      <c r="C14" s="323">
        <v>-530797.80000000005</v>
      </c>
      <c r="D14" s="324">
        <v>1215535.78</v>
      </c>
      <c r="E14" s="323">
        <v>473115.92</v>
      </c>
      <c r="F14" s="323">
        <v>473115.92</v>
      </c>
      <c r="G14" s="324">
        <v>742419.8600000001</v>
      </c>
    </row>
    <row r="15" spans="1:7" s="207" customFormat="1" x14ac:dyDescent="0.25">
      <c r="A15" s="322" t="s">
        <v>595</v>
      </c>
      <c r="B15" s="323">
        <v>5128303.84</v>
      </c>
      <c r="C15" s="323">
        <v>4099162.97</v>
      </c>
      <c r="D15" s="324">
        <v>9227466.8100000005</v>
      </c>
      <c r="E15" s="323">
        <v>7240718.1900000004</v>
      </c>
      <c r="F15" s="323">
        <v>7240718.1900000004</v>
      </c>
      <c r="G15" s="324">
        <v>1986748.62</v>
      </c>
    </row>
    <row r="16" spans="1:7" s="207" customFormat="1" x14ac:dyDescent="0.25">
      <c r="A16" s="322" t="s">
        <v>596</v>
      </c>
      <c r="B16" s="323">
        <v>2214477.4700000002</v>
      </c>
      <c r="C16" s="323">
        <v>-531314.38</v>
      </c>
      <c r="D16" s="324">
        <v>1683163.0900000003</v>
      </c>
      <c r="E16" s="323">
        <v>761711.94</v>
      </c>
      <c r="F16" s="323">
        <v>761711.94</v>
      </c>
      <c r="G16" s="324">
        <v>921451.15000000037</v>
      </c>
    </row>
    <row r="17" spans="1:7" s="207" customFormat="1" x14ac:dyDescent="0.25">
      <c r="A17" s="322" t="s">
        <v>597</v>
      </c>
      <c r="B17" s="323">
        <v>6197830.1100000003</v>
      </c>
      <c r="C17" s="323">
        <v>-922583.31</v>
      </c>
      <c r="D17" s="324">
        <v>5275246.8000000007</v>
      </c>
      <c r="E17" s="323">
        <v>1988050.12</v>
      </c>
      <c r="F17" s="323">
        <v>1988050.12</v>
      </c>
      <c r="G17" s="324">
        <v>3287196.6800000006</v>
      </c>
    </row>
    <row r="18" spans="1:7" s="207" customFormat="1" x14ac:dyDescent="0.25">
      <c r="A18" s="322" t="s">
        <v>598</v>
      </c>
      <c r="B18" s="323">
        <v>2156738.9</v>
      </c>
      <c r="C18" s="323">
        <v>-748372.65</v>
      </c>
      <c r="D18" s="324">
        <v>1408366.25</v>
      </c>
      <c r="E18" s="323">
        <v>538903.99</v>
      </c>
      <c r="F18" s="323">
        <v>538903.99</v>
      </c>
      <c r="G18" s="324">
        <v>869462.26</v>
      </c>
    </row>
    <row r="19" spans="1:7" s="207" customFormat="1" x14ac:dyDescent="0.25">
      <c r="A19" s="322" t="s">
        <v>599</v>
      </c>
      <c r="B19" s="323">
        <v>1471668.87</v>
      </c>
      <c r="C19" s="323">
        <v>-617454.54</v>
      </c>
      <c r="D19" s="324">
        <v>854214.33000000007</v>
      </c>
      <c r="E19" s="323">
        <v>292521.21000000002</v>
      </c>
      <c r="F19" s="323">
        <v>292521.21000000002</v>
      </c>
      <c r="G19" s="324">
        <v>561693.12000000011</v>
      </c>
    </row>
    <row r="20" spans="1:7" s="207" customFormat="1" x14ac:dyDescent="0.25">
      <c r="A20" s="322" t="s">
        <v>600</v>
      </c>
      <c r="B20" s="323">
        <v>4098475.36</v>
      </c>
      <c r="C20" s="323">
        <v>-1642325.33</v>
      </c>
      <c r="D20" s="324">
        <v>2456150.0299999998</v>
      </c>
      <c r="E20" s="323">
        <v>1051510.04</v>
      </c>
      <c r="F20" s="323">
        <v>1051510.04</v>
      </c>
      <c r="G20" s="324">
        <v>1404639.9899999998</v>
      </c>
    </row>
    <row r="21" spans="1:7" s="207" customFormat="1" x14ac:dyDescent="0.25">
      <c r="A21" s="322" t="s">
        <v>601</v>
      </c>
      <c r="B21" s="323">
        <v>570319.64</v>
      </c>
      <c r="C21" s="323">
        <v>-154346.1</v>
      </c>
      <c r="D21" s="324">
        <v>415973.54000000004</v>
      </c>
      <c r="E21" s="323">
        <v>195237.19</v>
      </c>
      <c r="F21" s="323">
        <v>195237.19</v>
      </c>
      <c r="G21" s="324">
        <v>220736.35000000003</v>
      </c>
    </row>
    <row r="22" spans="1:7" s="207" customFormat="1" x14ac:dyDescent="0.25">
      <c r="A22" s="322" t="s">
        <v>602</v>
      </c>
      <c r="B22" s="323">
        <v>3440662.46</v>
      </c>
      <c r="C22" s="323">
        <v>1272109.1200000001</v>
      </c>
      <c r="D22" s="324">
        <v>4712771.58</v>
      </c>
      <c r="E22" s="323">
        <v>3161627.48</v>
      </c>
      <c r="F22" s="323">
        <v>3161627.48</v>
      </c>
      <c r="G22" s="324">
        <v>1551144.1</v>
      </c>
    </row>
    <row r="23" spans="1:7" s="207" customFormat="1" x14ac:dyDescent="0.25">
      <c r="A23" s="322" t="s">
        <v>603</v>
      </c>
      <c r="B23" s="323">
        <v>3169363.23</v>
      </c>
      <c r="C23" s="323">
        <v>384211.11</v>
      </c>
      <c r="D23" s="324">
        <v>3553574.34</v>
      </c>
      <c r="E23" s="323">
        <v>2070840</v>
      </c>
      <c r="F23" s="323">
        <v>2070840</v>
      </c>
      <c r="G23" s="324">
        <v>1482734.3399999999</v>
      </c>
    </row>
    <row r="24" spans="1:7" s="207" customFormat="1" x14ac:dyDescent="0.25">
      <c r="A24" s="322" t="s">
        <v>604</v>
      </c>
      <c r="B24" s="323">
        <v>16504557.93</v>
      </c>
      <c r="C24" s="323">
        <v>-265233.55</v>
      </c>
      <c r="D24" s="324">
        <v>16239324.379999999</v>
      </c>
      <c r="E24" s="323">
        <v>15067845.539999999</v>
      </c>
      <c r="F24" s="323">
        <v>15067845.539999999</v>
      </c>
      <c r="G24" s="324">
        <v>1171478.8399999999</v>
      </c>
    </row>
    <row r="25" spans="1:7" s="207" customFormat="1" x14ac:dyDescent="0.25">
      <c r="A25" s="322" t="s">
        <v>605</v>
      </c>
      <c r="B25" s="323">
        <v>5790022.9000000004</v>
      </c>
      <c r="C25" s="323">
        <v>-1770398.1</v>
      </c>
      <c r="D25" s="324">
        <v>4019624.8000000003</v>
      </c>
      <c r="E25" s="323">
        <v>2193074.13</v>
      </c>
      <c r="F25" s="323">
        <v>2193074.13</v>
      </c>
      <c r="G25" s="324">
        <v>1826550.6700000004</v>
      </c>
    </row>
    <row r="26" spans="1:7" s="207" customFormat="1" x14ac:dyDescent="0.25">
      <c r="A26" s="322" t="s">
        <v>606</v>
      </c>
      <c r="B26" s="323">
        <v>2620671.7000000002</v>
      </c>
      <c r="C26" s="323">
        <v>-720763.57</v>
      </c>
      <c r="D26" s="324">
        <v>1899908.1300000004</v>
      </c>
      <c r="E26" s="323">
        <v>748596.18</v>
      </c>
      <c r="F26" s="323">
        <v>748596.18</v>
      </c>
      <c r="G26" s="324">
        <v>1151311.9500000002</v>
      </c>
    </row>
    <row r="27" spans="1:7" s="207" customFormat="1" x14ac:dyDescent="0.25">
      <c r="A27" s="322" t="s">
        <v>607</v>
      </c>
      <c r="B27" s="323">
        <v>27315451.149999999</v>
      </c>
      <c r="C27" s="323">
        <v>-10533817.380000001</v>
      </c>
      <c r="D27" s="324">
        <v>16781633.769999996</v>
      </c>
      <c r="E27" s="323">
        <v>7583711.0800000001</v>
      </c>
      <c r="F27" s="323">
        <v>7583711.0800000001</v>
      </c>
      <c r="G27" s="324">
        <v>9197922.6899999958</v>
      </c>
    </row>
    <row r="28" spans="1:7" s="207" customFormat="1" x14ac:dyDescent="0.25">
      <c r="A28" s="322" t="s">
        <v>608</v>
      </c>
      <c r="B28" s="323">
        <v>4679192.8499999996</v>
      </c>
      <c r="C28" s="323">
        <v>-1862136.25</v>
      </c>
      <c r="D28" s="324">
        <v>2817056.5999999996</v>
      </c>
      <c r="E28" s="323">
        <v>1068679.8899999999</v>
      </c>
      <c r="F28" s="323">
        <v>1068679.8899999999</v>
      </c>
      <c r="G28" s="324">
        <v>1748376.7099999997</v>
      </c>
    </row>
    <row r="29" spans="1:7" s="207" customFormat="1" x14ac:dyDescent="0.25">
      <c r="A29" s="322" t="s">
        <v>609</v>
      </c>
      <c r="B29" s="323">
        <v>1152881.06</v>
      </c>
      <c r="C29" s="323">
        <v>-353045.15</v>
      </c>
      <c r="D29" s="324">
        <v>799835.91</v>
      </c>
      <c r="E29" s="323">
        <v>306731.68</v>
      </c>
      <c r="F29" s="323">
        <v>306731.68</v>
      </c>
      <c r="G29" s="324">
        <v>493104.23000000004</v>
      </c>
    </row>
    <row r="30" spans="1:7" s="207" customFormat="1" x14ac:dyDescent="0.25">
      <c r="A30" s="322" t="s">
        <v>610</v>
      </c>
      <c r="B30" s="323">
        <v>39946780.630000003</v>
      </c>
      <c r="C30" s="323">
        <v>1650233.56</v>
      </c>
      <c r="D30" s="324">
        <v>41597014.190000005</v>
      </c>
      <c r="E30" s="323">
        <v>13012200.6</v>
      </c>
      <c r="F30" s="323">
        <v>13012200.6</v>
      </c>
      <c r="G30" s="324">
        <v>28584813.590000004</v>
      </c>
    </row>
    <row r="31" spans="1:7" s="207" customFormat="1" x14ac:dyDescent="0.25">
      <c r="A31" s="322" t="s">
        <v>611</v>
      </c>
      <c r="B31" s="323">
        <v>11764042.33</v>
      </c>
      <c r="C31" s="323">
        <v>-4295707.68</v>
      </c>
      <c r="D31" s="324">
        <v>7468334.6500000004</v>
      </c>
      <c r="E31" s="323">
        <v>3054116.32</v>
      </c>
      <c r="F31" s="323">
        <v>3054116.32</v>
      </c>
      <c r="G31" s="324">
        <v>4414218.33</v>
      </c>
    </row>
    <row r="32" spans="1:7" s="207" customFormat="1" x14ac:dyDescent="0.25">
      <c r="A32" s="322" t="s">
        <v>612</v>
      </c>
      <c r="B32" s="323">
        <v>5519101.5099999998</v>
      </c>
      <c r="C32" s="323">
        <v>1519779.4</v>
      </c>
      <c r="D32" s="324">
        <v>7038880.9100000001</v>
      </c>
      <c r="E32" s="323">
        <v>5688209.5599999996</v>
      </c>
      <c r="F32" s="323">
        <v>5688209.5599999996</v>
      </c>
      <c r="G32" s="324">
        <v>1350671.3500000006</v>
      </c>
    </row>
    <row r="33" spans="1:7" s="207" customFormat="1" x14ac:dyDescent="0.25">
      <c r="A33" s="322" t="s">
        <v>613</v>
      </c>
      <c r="B33" s="323">
        <v>2438829.17</v>
      </c>
      <c r="C33" s="323">
        <v>2684666.18</v>
      </c>
      <c r="D33" s="324">
        <v>5123495.3499999996</v>
      </c>
      <c r="E33" s="323">
        <v>3836291.43</v>
      </c>
      <c r="F33" s="323">
        <v>3836291.43</v>
      </c>
      <c r="G33" s="324">
        <v>1287203.9199999995</v>
      </c>
    </row>
    <row r="34" spans="1:7" s="207" customFormat="1" x14ac:dyDescent="0.25">
      <c r="A34" s="322" t="s">
        <v>614</v>
      </c>
      <c r="B34" s="323">
        <v>4552982.82</v>
      </c>
      <c r="C34" s="323">
        <v>2292786.0299999998</v>
      </c>
      <c r="D34" s="324">
        <v>6845768.8499999996</v>
      </c>
      <c r="E34" s="323">
        <v>5880059.0499999998</v>
      </c>
      <c r="F34" s="323">
        <v>5880059.0499999998</v>
      </c>
      <c r="G34" s="324">
        <v>965709.79999999981</v>
      </c>
    </row>
    <row r="35" spans="1:7" s="207" customFormat="1" x14ac:dyDescent="0.25">
      <c r="A35" s="322" t="s">
        <v>615</v>
      </c>
      <c r="B35" s="323">
        <v>6601590.8600000003</v>
      </c>
      <c r="C35" s="323">
        <v>-2422938.5499999998</v>
      </c>
      <c r="D35" s="324">
        <v>4178652.3100000005</v>
      </c>
      <c r="E35" s="323">
        <v>2069970.24</v>
      </c>
      <c r="F35" s="323">
        <v>2069970.24</v>
      </c>
      <c r="G35" s="324">
        <v>2108682.0700000003</v>
      </c>
    </row>
    <row r="36" spans="1:7" s="207" customFormat="1" x14ac:dyDescent="0.25">
      <c r="A36" s="322" t="s">
        <v>616</v>
      </c>
      <c r="B36" s="323">
        <v>6338391.6399999997</v>
      </c>
      <c r="C36" s="323">
        <v>114822664.52</v>
      </c>
      <c r="D36" s="324">
        <v>121161056.16</v>
      </c>
      <c r="E36" s="323">
        <v>73036902.150000006</v>
      </c>
      <c r="F36" s="323">
        <v>73036902.150000006</v>
      </c>
      <c r="G36" s="324">
        <v>48124154.00999999</v>
      </c>
    </row>
    <row r="37" spans="1:7" s="207" customFormat="1" x14ac:dyDescent="0.25">
      <c r="A37" s="322" t="s">
        <v>617</v>
      </c>
      <c r="B37" s="323">
        <v>9938001.3499999996</v>
      </c>
      <c r="C37" s="323">
        <v>2832643.95</v>
      </c>
      <c r="D37" s="324">
        <v>12770645.300000001</v>
      </c>
      <c r="E37" s="323">
        <v>9783606.4399999995</v>
      </c>
      <c r="F37" s="323">
        <v>9783606.4399999995</v>
      </c>
      <c r="G37" s="324">
        <v>2987038.8600000013</v>
      </c>
    </row>
    <row r="38" spans="1:7" s="207" customFormat="1" x14ac:dyDescent="0.25">
      <c r="A38" s="322" t="s">
        <v>618</v>
      </c>
      <c r="B38" s="323">
        <v>17330214.510000002</v>
      </c>
      <c r="C38" s="323">
        <v>45742065.890000001</v>
      </c>
      <c r="D38" s="324">
        <v>63072280.400000006</v>
      </c>
      <c r="E38" s="323">
        <v>4341097.57</v>
      </c>
      <c r="F38" s="323">
        <v>4341097.57</v>
      </c>
      <c r="G38" s="324">
        <v>58731182.830000006</v>
      </c>
    </row>
    <row r="39" spans="1:7" s="207" customFormat="1" x14ac:dyDescent="0.25">
      <c r="A39" s="322" t="s">
        <v>619</v>
      </c>
      <c r="B39" s="323">
        <v>3088880.68</v>
      </c>
      <c r="C39" s="323">
        <v>-1058287.22</v>
      </c>
      <c r="D39" s="324">
        <v>2030593.4600000002</v>
      </c>
      <c r="E39" s="323">
        <v>796085.69</v>
      </c>
      <c r="F39" s="323">
        <v>796085.69</v>
      </c>
      <c r="G39" s="324">
        <v>1234507.7700000003</v>
      </c>
    </row>
    <row r="40" spans="1:7" s="207" customFormat="1" x14ac:dyDescent="0.25">
      <c r="A40" s="322" t="s">
        <v>620</v>
      </c>
      <c r="B40" s="323">
        <v>5785666</v>
      </c>
      <c r="C40" s="323">
        <v>3095871.54</v>
      </c>
      <c r="D40" s="324">
        <v>8881537.5399999991</v>
      </c>
      <c r="E40" s="323">
        <v>7849599.9900000002</v>
      </c>
      <c r="F40" s="323">
        <v>7849599.9900000002</v>
      </c>
      <c r="G40" s="324">
        <v>1031937.5499999989</v>
      </c>
    </row>
    <row r="41" spans="1:7" s="207" customFormat="1" x14ac:dyDescent="0.25">
      <c r="A41" s="322" t="s">
        <v>621</v>
      </c>
      <c r="B41" s="323">
        <v>3139431.52</v>
      </c>
      <c r="C41" s="323">
        <v>-1229964.5</v>
      </c>
      <c r="D41" s="324">
        <v>1909467.02</v>
      </c>
      <c r="E41" s="323">
        <v>821041.6</v>
      </c>
      <c r="F41" s="323">
        <v>821041.6</v>
      </c>
      <c r="G41" s="324">
        <v>1088425.42</v>
      </c>
    </row>
    <row r="42" spans="1:7" s="207" customFormat="1" x14ac:dyDescent="0.25">
      <c r="A42" s="322" t="s">
        <v>622</v>
      </c>
      <c r="B42" s="323">
        <v>2006984.04</v>
      </c>
      <c r="C42" s="323">
        <v>-562769.54</v>
      </c>
      <c r="D42" s="324">
        <v>1444214.5</v>
      </c>
      <c r="E42" s="323">
        <v>722442.23999999999</v>
      </c>
      <c r="F42" s="323">
        <v>722442.23999999999</v>
      </c>
      <c r="G42" s="324">
        <v>721772.26</v>
      </c>
    </row>
    <row r="43" spans="1:7" s="207" customFormat="1" x14ac:dyDescent="0.25">
      <c r="A43" s="322" t="s">
        <v>623</v>
      </c>
      <c r="B43" s="323">
        <v>991212.54</v>
      </c>
      <c r="C43" s="323">
        <v>-401110.04</v>
      </c>
      <c r="D43" s="324">
        <v>590102.5</v>
      </c>
      <c r="E43" s="323">
        <v>210990.19</v>
      </c>
      <c r="F43" s="323">
        <v>210990.19</v>
      </c>
      <c r="G43" s="324">
        <v>379112.31</v>
      </c>
    </row>
    <row r="44" spans="1:7" s="207" customFormat="1" x14ac:dyDescent="0.25">
      <c r="A44" s="322" t="s">
        <v>624</v>
      </c>
      <c r="B44" s="323">
        <v>3361474.55</v>
      </c>
      <c r="C44" s="323">
        <v>-1298092.0900000001</v>
      </c>
      <c r="D44" s="324">
        <v>2063382.4599999997</v>
      </c>
      <c r="E44" s="323">
        <v>886919.97</v>
      </c>
      <c r="F44" s="323">
        <v>886919.97</v>
      </c>
      <c r="G44" s="324">
        <v>1176462.4899999998</v>
      </c>
    </row>
    <row r="45" spans="1:7" s="207" customFormat="1" x14ac:dyDescent="0.25">
      <c r="A45" s="322" t="s">
        <v>625</v>
      </c>
      <c r="B45" s="323">
        <v>3250662.89</v>
      </c>
      <c r="C45" s="323">
        <v>-840816.28</v>
      </c>
      <c r="D45" s="324">
        <v>2409846.6100000003</v>
      </c>
      <c r="E45" s="323">
        <v>1272842.3600000001</v>
      </c>
      <c r="F45" s="323">
        <v>1272842.3600000001</v>
      </c>
      <c r="G45" s="324">
        <v>1137004.2500000002</v>
      </c>
    </row>
    <row r="46" spans="1:7" s="207" customFormat="1" x14ac:dyDescent="0.25">
      <c r="A46" s="322" t="s">
        <v>626</v>
      </c>
      <c r="B46" s="323">
        <v>20206781.52</v>
      </c>
      <c r="C46" s="323">
        <v>-449326.98</v>
      </c>
      <c r="D46" s="324">
        <v>19757454.539999999</v>
      </c>
      <c r="E46" s="323">
        <v>12953480.960000001</v>
      </c>
      <c r="F46" s="323">
        <v>12953480.960000001</v>
      </c>
      <c r="G46" s="324">
        <v>6803973.5799999982</v>
      </c>
    </row>
    <row r="47" spans="1:7" s="207" customFormat="1" x14ac:dyDescent="0.25">
      <c r="A47" s="322" t="s">
        <v>627</v>
      </c>
      <c r="B47" s="323">
        <v>1369374.36</v>
      </c>
      <c r="C47" s="323">
        <v>-490769.1</v>
      </c>
      <c r="D47" s="324">
        <v>878605.26000000013</v>
      </c>
      <c r="E47" s="323">
        <v>320395.76</v>
      </c>
      <c r="F47" s="323">
        <v>320395.76</v>
      </c>
      <c r="G47" s="324">
        <v>558209.50000000012</v>
      </c>
    </row>
    <row r="48" spans="1:7" x14ac:dyDescent="0.25">
      <c r="A48" s="322" t="s">
        <v>628</v>
      </c>
      <c r="B48" s="323">
        <v>1080420.75</v>
      </c>
      <c r="C48" s="323">
        <v>-407301.8</v>
      </c>
      <c r="D48" s="324">
        <v>673118.95</v>
      </c>
      <c r="E48" s="323">
        <v>300723.45</v>
      </c>
      <c r="F48" s="323">
        <v>300723.45</v>
      </c>
      <c r="G48" s="324">
        <v>372395.49999999994</v>
      </c>
    </row>
    <row r="49" spans="1:7" x14ac:dyDescent="0.25">
      <c r="A49" s="322" t="s">
        <v>629</v>
      </c>
      <c r="B49" s="323">
        <v>5054801.84</v>
      </c>
      <c r="C49" s="323">
        <v>-2122000.11</v>
      </c>
      <c r="D49" s="324">
        <v>2932801.73</v>
      </c>
      <c r="E49" s="323">
        <v>1341621.5900000001</v>
      </c>
      <c r="F49" s="323">
        <v>1341621.5900000001</v>
      </c>
      <c r="G49" s="324">
        <v>1591180.14</v>
      </c>
    </row>
    <row r="50" spans="1:7" x14ac:dyDescent="0.25">
      <c r="A50" s="322" t="s">
        <v>630</v>
      </c>
      <c r="B50" s="323">
        <v>4765196.13</v>
      </c>
      <c r="C50" s="323">
        <v>-1759415.2</v>
      </c>
      <c r="D50" s="324">
        <v>3005780.9299999997</v>
      </c>
      <c r="E50" s="323">
        <v>1283527.94</v>
      </c>
      <c r="F50" s="323">
        <v>1283527.94</v>
      </c>
      <c r="G50" s="324">
        <v>1722252.9899999998</v>
      </c>
    </row>
    <row r="51" spans="1:7" x14ac:dyDescent="0.25">
      <c r="A51" s="322" t="s">
        <v>631</v>
      </c>
      <c r="B51" s="323">
        <v>2746172.7</v>
      </c>
      <c r="C51" s="323">
        <v>-1128126.9099999999</v>
      </c>
      <c r="D51" s="324">
        <v>1618045.7900000003</v>
      </c>
      <c r="E51" s="323">
        <v>658936.44999999995</v>
      </c>
      <c r="F51" s="323">
        <v>658936.44999999995</v>
      </c>
      <c r="G51" s="324">
        <v>959109.34000000032</v>
      </c>
    </row>
    <row r="52" spans="1:7" x14ac:dyDescent="0.25">
      <c r="A52" s="322" t="s">
        <v>632</v>
      </c>
      <c r="B52" s="323">
        <v>12909863.9</v>
      </c>
      <c r="C52" s="323">
        <v>-5915212.9500000002</v>
      </c>
      <c r="D52" s="324">
        <v>6994650.9500000002</v>
      </c>
      <c r="E52" s="323">
        <v>2787346.75</v>
      </c>
      <c r="F52" s="323">
        <v>2787346.75</v>
      </c>
      <c r="G52" s="324">
        <v>4207304.2</v>
      </c>
    </row>
    <row r="53" spans="1:7" x14ac:dyDescent="0.25">
      <c r="A53" s="322" t="s">
        <v>633</v>
      </c>
      <c r="B53" s="323">
        <v>11083196.07</v>
      </c>
      <c r="C53" s="323">
        <v>2971315.12</v>
      </c>
      <c r="D53" s="324">
        <v>14054511.190000001</v>
      </c>
      <c r="E53" s="323">
        <v>11283711.890000001</v>
      </c>
      <c r="F53" s="323">
        <v>11283711.890000001</v>
      </c>
      <c r="G53" s="324">
        <v>2770799.3000000007</v>
      </c>
    </row>
    <row r="54" spans="1:7" x14ac:dyDescent="0.25">
      <c r="A54" s="322" t="s">
        <v>634</v>
      </c>
      <c r="B54" s="323">
        <v>2250000</v>
      </c>
      <c r="C54" s="323">
        <v>50000</v>
      </c>
      <c r="D54" s="324">
        <v>2300000</v>
      </c>
      <c r="E54" s="323">
        <v>1737500</v>
      </c>
      <c r="F54" s="323">
        <v>1737500</v>
      </c>
      <c r="G54" s="324">
        <v>562500</v>
      </c>
    </row>
    <row r="55" spans="1:7" x14ac:dyDescent="0.25">
      <c r="A55" s="31" t="s">
        <v>150</v>
      </c>
      <c r="B55" s="49"/>
      <c r="C55" s="49"/>
      <c r="D55" s="49"/>
      <c r="E55" s="49"/>
      <c r="F55" s="49"/>
      <c r="G55" s="49"/>
    </row>
    <row r="56" spans="1:7" x14ac:dyDescent="0.25">
      <c r="A56" s="3" t="s">
        <v>383</v>
      </c>
      <c r="B56" s="4">
        <f>SUM(B57:B99)</f>
        <v>292745916.75</v>
      </c>
      <c r="C56" s="4">
        <f t="shared" ref="C56:G56" si="1">SUM(C57:C99)</f>
        <v>444499524.73999989</v>
      </c>
      <c r="D56" s="4">
        <f t="shared" si="1"/>
        <v>737245441.48999989</v>
      </c>
      <c r="E56" s="4">
        <f t="shared" si="1"/>
        <v>574027509.8900001</v>
      </c>
      <c r="F56" s="4">
        <f t="shared" si="1"/>
        <v>572279627.88000011</v>
      </c>
      <c r="G56" s="4">
        <f t="shared" si="1"/>
        <v>163217931.59999993</v>
      </c>
    </row>
    <row r="57" spans="1:7" x14ac:dyDescent="0.25">
      <c r="A57" s="325" t="s">
        <v>590</v>
      </c>
      <c r="B57" s="326">
        <v>32550</v>
      </c>
      <c r="C57" s="326">
        <v>5488068.46</v>
      </c>
      <c r="D57" s="327">
        <v>5520618.46</v>
      </c>
      <c r="E57" s="326">
        <v>5509982.4299999997</v>
      </c>
      <c r="F57" s="326">
        <v>5509982.4299999997</v>
      </c>
      <c r="G57" s="327">
        <v>10636.030000000261</v>
      </c>
    </row>
    <row r="58" spans="1:7" s="209" customFormat="1" x14ac:dyDescent="0.25">
      <c r="A58" s="325" t="s">
        <v>591</v>
      </c>
      <c r="B58" s="326">
        <v>520000</v>
      </c>
      <c r="C58" s="326">
        <v>1188700.2</v>
      </c>
      <c r="D58" s="327">
        <v>1708700.2</v>
      </c>
      <c r="E58" s="326">
        <v>1645079.87</v>
      </c>
      <c r="F58" s="326">
        <v>1645079.87</v>
      </c>
      <c r="G58" s="327">
        <v>63620.329999999842</v>
      </c>
    </row>
    <row r="59" spans="1:7" s="209" customFormat="1" x14ac:dyDescent="0.25">
      <c r="A59" s="325" t="s">
        <v>592</v>
      </c>
      <c r="B59" s="326">
        <v>0</v>
      </c>
      <c r="C59" s="326">
        <v>552373.46</v>
      </c>
      <c r="D59" s="327">
        <v>552373.46</v>
      </c>
      <c r="E59" s="326">
        <v>552373.46</v>
      </c>
      <c r="F59" s="326">
        <v>552373.46</v>
      </c>
      <c r="G59" s="327">
        <v>0</v>
      </c>
    </row>
    <row r="60" spans="1:7" s="209" customFormat="1" x14ac:dyDescent="0.25">
      <c r="A60" s="325" t="s">
        <v>593</v>
      </c>
      <c r="B60" s="326">
        <v>0</v>
      </c>
      <c r="C60" s="326">
        <v>1373029.15</v>
      </c>
      <c r="D60" s="327">
        <v>1373029.15</v>
      </c>
      <c r="E60" s="326">
        <v>1373029.15</v>
      </c>
      <c r="F60" s="326">
        <v>1373029.15</v>
      </c>
      <c r="G60" s="327">
        <v>0</v>
      </c>
    </row>
    <row r="61" spans="1:7" s="209" customFormat="1" x14ac:dyDescent="0.25">
      <c r="A61" s="325" t="s">
        <v>594</v>
      </c>
      <c r="B61" s="326">
        <v>0</v>
      </c>
      <c r="C61" s="326">
        <v>677608.17</v>
      </c>
      <c r="D61" s="327">
        <v>677608.17</v>
      </c>
      <c r="E61" s="326">
        <v>677608.17</v>
      </c>
      <c r="F61" s="326">
        <v>677608.17</v>
      </c>
      <c r="G61" s="327">
        <v>0</v>
      </c>
    </row>
    <row r="62" spans="1:7" s="209" customFormat="1" x14ac:dyDescent="0.25">
      <c r="A62" s="325" t="s">
        <v>595</v>
      </c>
      <c r="B62" s="326">
        <v>0</v>
      </c>
      <c r="C62" s="326">
        <v>848031.78</v>
      </c>
      <c r="D62" s="327">
        <v>848031.78</v>
      </c>
      <c r="E62" s="326">
        <v>848031.78</v>
      </c>
      <c r="F62" s="326">
        <v>848031.78</v>
      </c>
      <c r="G62" s="327">
        <v>0</v>
      </c>
    </row>
    <row r="63" spans="1:7" s="209" customFormat="1" x14ac:dyDescent="0.25">
      <c r="A63" s="325" t="s">
        <v>596</v>
      </c>
      <c r="B63" s="326">
        <v>0</v>
      </c>
      <c r="C63" s="326">
        <v>859411.53</v>
      </c>
      <c r="D63" s="327">
        <v>859411.53</v>
      </c>
      <c r="E63" s="326">
        <v>859411.53</v>
      </c>
      <c r="F63" s="326">
        <v>859411.53</v>
      </c>
      <c r="G63" s="327">
        <v>0</v>
      </c>
    </row>
    <row r="64" spans="1:7" s="209" customFormat="1" x14ac:dyDescent="0.25">
      <c r="A64" s="325" t="s">
        <v>597</v>
      </c>
      <c r="B64" s="326">
        <v>79800</v>
      </c>
      <c r="C64" s="326">
        <v>2018180.48</v>
      </c>
      <c r="D64" s="327">
        <v>2097980.48</v>
      </c>
      <c r="E64" s="326">
        <v>2052010.85</v>
      </c>
      <c r="F64" s="326">
        <v>2052010.85</v>
      </c>
      <c r="G64" s="327">
        <v>45969.629999999888</v>
      </c>
    </row>
    <row r="65" spans="1:7" s="209" customFormat="1" x14ac:dyDescent="0.25">
      <c r="A65" s="325" t="s">
        <v>598</v>
      </c>
      <c r="B65" s="326">
        <v>0</v>
      </c>
      <c r="C65" s="326">
        <v>836966.75</v>
      </c>
      <c r="D65" s="327">
        <v>836966.75</v>
      </c>
      <c r="E65" s="326">
        <v>836966.75</v>
      </c>
      <c r="F65" s="326">
        <v>836966.75</v>
      </c>
      <c r="G65" s="327">
        <v>0</v>
      </c>
    </row>
    <row r="66" spans="1:7" s="209" customFormat="1" x14ac:dyDescent="0.25">
      <c r="A66" s="325" t="s">
        <v>599</v>
      </c>
      <c r="B66" s="326">
        <v>0</v>
      </c>
      <c r="C66" s="326">
        <v>628291.34</v>
      </c>
      <c r="D66" s="327">
        <v>628291.34</v>
      </c>
      <c r="E66" s="326">
        <v>628291.34</v>
      </c>
      <c r="F66" s="326">
        <v>628291.34</v>
      </c>
      <c r="G66" s="327">
        <v>0</v>
      </c>
    </row>
    <row r="67" spans="1:7" s="209" customFormat="1" x14ac:dyDescent="0.25">
      <c r="A67" s="325" t="s">
        <v>600</v>
      </c>
      <c r="B67" s="326">
        <v>1622500</v>
      </c>
      <c r="C67" s="326">
        <v>5384667.9299999997</v>
      </c>
      <c r="D67" s="327">
        <v>7007167.9299999997</v>
      </c>
      <c r="E67" s="326">
        <v>6452480.8499999996</v>
      </c>
      <c r="F67" s="326">
        <v>6452480.8499999996</v>
      </c>
      <c r="G67" s="327">
        <v>554687.08000000007</v>
      </c>
    </row>
    <row r="68" spans="1:7" s="209" customFormat="1" x14ac:dyDescent="0.25">
      <c r="A68" s="325" t="s">
        <v>601</v>
      </c>
      <c r="B68" s="326">
        <v>11025</v>
      </c>
      <c r="C68" s="326">
        <v>224128.19</v>
      </c>
      <c r="D68" s="327">
        <v>235153.19</v>
      </c>
      <c r="E68" s="326">
        <v>228802.16</v>
      </c>
      <c r="F68" s="326">
        <v>228802.16</v>
      </c>
      <c r="G68" s="327">
        <v>6351.0299999999988</v>
      </c>
    </row>
    <row r="69" spans="1:7" s="209" customFormat="1" x14ac:dyDescent="0.25">
      <c r="A69" s="325" t="s">
        <v>602</v>
      </c>
      <c r="B69" s="326">
        <v>44100</v>
      </c>
      <c r="C69" s="326">
        <v>9539324.6699999999</v>
      </c>
      <c r="D69" s="327">
        <v>9583424.6699999999</v>
      </c>
      <c r="E69" s="326">
        <v>8300588.6100000003</v>
      </c>
      <c r="F69" s="326">
        <v>8300588.6100000003</v>
      </c>
      <c r="G69" s="327">
        <v>1282836.0599999996</v>
      </c>
    </row>
    <row r="70" spans="1:7" s="209" customFormat="1" x14ac:dyDescent="0.25">
      <c r="A70" s="325" t="s">
        <v>603</v>
      </c>
      <c r="B70" s="326">
        <v>0</v>
      </c>
      <c r="C70" s="326">
        <v>1705555.31</v>
      </c>
      <c r="D70" s="327">
        <v>1705555.31</v>
      </c>
      <c r="E70" s="326">
        <v>1705541.23</v>
      </c>
      <c r="F70" s="326">
        <v>1705541.23</v>
      </c>
      <c r="G70" s="327">
        <v>14.080000000074506</v>
      </c>
    </row>
    <row r="71" spans="1:7" s="209" customFormat="1" x14ac:dyDescent="0.25">
      <c r="A71" s="325" t="s">
        <v>604</v>
      </c>
      <c r="B71" s="326">
        <v>622500</v>
      </c>
      <c r="C71" s="326">
        <v>1081720.94</v>
      </c>
      <c r="D71" s="327">
        <v>1704220.94</v>
      </c>
      <c r="E71" s="326">
        <v>1418953.56</v>
      </c>
      <c r="F71" s="326">
        <v>1418953.56</v>
      </c>
      <c r="G71" s="327">
        <v>285267.37999999989</v>
      </c>
    </row>
    <row r="72" spans="1:7" s="209" customFormat="1" x14ac:dyDescent="0.25">
      <c r="A72" s="325" t="s">
        <v>605</v>
      </c>
      <c r="B72" s="326">
        <v>0</v>
      </c>
      <c r="C72" s="326">
        <v>2930755.68</v>
      </c>
      <c r="D72" s="327">
        <v>2930755.68</v>
      </c>
      <c r="E72" s="326">
        <v>2930755.68</v>
      </c>
      <c r="F72" s="326">
        <v>2930755.68</v>
      </c>
      <c r="G72" s="327">
        <v>0</v>
      </c>
    </row>
    <row r="73" spans="1:7" s="209" customFormat="1" x14ac:dyDescent="0.25">
      <c r="A73" s="325" t="s">
        <v>606</v>
      </c>
      <c r="B73" s="326">
        <v>0</v>
      </c>
      <c r="C73" s="326">
        <v>945613.37</v>
      </c>
      <c r="D73" s="327">
        <v>945613.37</v>
      </c>
      <c r="E73" s="326">
        <v>945613.37</v>
      </c>
      <c r="F73" s="326">
        <v>945613.37</v>
      </c>
      <c r="G73" s="327">
        <v>0</v>
      </c>
    </row>
    <row r="74" spans="1:7" s="209" customFormat="1" x14ac:dyDescent="0.25">
      <c r="A74" s="325" t="s">
        <v>607</v>
      </c>
      <c r="B74" s="326">
        <v>0</v>
      </c>
      <c r="C74" s="326">
        <v>10841415.109999999</v>
      </c>
      <c r="D74" s="327">
        <v>10841415.109999999</v>
      </c>
      <c r="E74" s="326">
        <v>10841415.109999999</v>
      </c>
      <c r="F74" s="326">
        <v>10866941.4</v>
      </c>
      <c r="G74" s="327">
        <v>0</v>
      </c>
    </row>
    <row r="75" spans="1:7" s="209" customFormat="1" x14ac:dyDescent="0.25">
      <c r="A75" s="325" t="s">
        <v>608</v>
      </c>
      <c r="B75" s="326">
        <v>0</v>
      </c>
      <c r="C75" s="326">
        <v>1946525.25</v>
      </c>
      <c r="D75" s="327">
        <v>1946525.25</v>
      </c>
      <c r="E75" s="326">
        <v>1946525.25</v>
      </c>
      <c r="F75" s="326">
        <v>1946525.25</v>
      </c>
      <c r="G75" s="327">
        <v>0</v>
      </c>
    </row>
    <row r="76" spans="1:7" s="209" customFormat="1" x14ac:dyDescent="0.25">
      <c r="A76" s="325" t="s">
        <v>609</v>
      </c>
      <c r="B76" s="326">
        <v>0</v>
      </c>
      <c r="C76" s="326">
        <v>458173.65</v>
      </c>
      <c r="D76" s="327">
        <v>458173.65</v>
      </c>
      <c r="E76" s="326">
        <v>458173.65</v>
      </c>
      <c r="F76" s="326">
        <v>458173.65</v>
      </c>
      <c r="G76" s="327">
        <v>0</v>
      </c>
    </row>
    <row r="77" spans="1:7" s="209" customFormat="1" x14ac:dyDescent="0.25">
      <c r="A77" s="325" t="s">
        <v>610</v>
      </c>
      <c r="B77" s="326">
        <v>46877886.369999997</v>
      </c>
      <c r="C77" s="326">
        <v>124978987.56999999</v>
      </c>
      <c r="D77" s="327">
        <v>171856873.94</v>
      </c>
      <c r="E77" s="326">
        <v>154876086.55000001</v>
      </c>
      <c r="F77" s="326">
        <v>154876086.55000001</v>
      </c>
      <c r="G77" s="327">
        <v>16980787.389999986</v>
      </c>
    </row>
    <row r="78" spans="1:7" s="209" customFormat="1" x14ac:dyDescent="0.25">
      <c r="A78" s="325" t="s">
        <v>611</v>
      </c>
      <c r="B78" s="326">
        <v>3890650</v>
      </c>
      <c r="C78" s="326">
        <v>5848452.9900000002</v>
      </c>
      <c r="D78" s="327">
        <v>9739102.9900000002</v>
      </c>
      <c r="E78" s="326">
        <v>8124035.9800000004</v>
      </c>
      <c r="F78" s="326">
        <v>8124035.9800000004</v>
      </c>
      <c r="G78" s="327">
        <v>1615067.0099999998</v>
      </c>
    </row>
    <row r="79" spans="1:7" s="209" customFormat="1" x14ac:dyDescent="0.25">
      <c r="A79" s="325" t="s">
        <v>612</v>
      </c>
      <c r="B79" s="326">
        <v>23100</v>
      </c>
      <c r="C79" s="326">
        <v>1480966.7</v>
      </c>
      <c r="D79" s="327">
        <v>1504066.7</v>
      </c>
      <c r="E79" s="326">
        <v>1490759.69</v>
      </c>
      <c r="F79" s="326">
        <v>1490759.69</v>
      </c>
      <c r="G79" s="327">
        <v>13307.010000000009</v>
      </c>
    </row>
    <row r="80" spans="1:7" x14ac:dyDescent="0.25">
      <c r="A80" s="325" t="s">
        <v>613</v>
      </c>
      <c r="B80" s="326">
        <v>10500</v>
      </c>
      <c r="C80" s="326">
        <v>5250111.9800000004</v>
      </c>
      <c r="D80" s="327">
        <v>5260611.9800000004</v>
      </c>
      <c r="E80" s="326">
        <v>5004057.57</v>
      </c>
      <c r="F80" s="326">
        <v>5004057.57</v>
      </c>
      <c r="G80" s="327">
        <v>256554.41000000015</v>
      </c>
    </row>
    <row r="81" spans="1:7" x14ac:dyDescent="0.25">
      <c r="A81" s="325" t="s">
        <v>614</v>
      </c>
      <c r="B81" s="326">
        <v>381750</v>
      </c>
      <c r="C81" s="326">
        <v>554779.56999999995</v>
      </c>
      <c r="D81" s="327">
        <v>936529.57</v>
      </c>
      <c r="E81" s="326">
        <v>748616.38</v>
      </c>
      <c r="F81" s="326">
        <v>748616.38</v>
      </c>
      <c r="G81" s="327">
        <v>187913.18999999994</v>
      </c>
    </row>
    <row r="82" spans="1:7" x14ac:dyDescent="0.25">
      <c r="A82" s="325" t="s">
        <v>615</v>
      </c>
      <c r="B82" s="326">
        <v>121500</v>
      </c>
      <c r="C82" s="326">
        <v>2676645.48</v>
      </c>
      <c r="D82" s="327">
        <v>2798145.48</v>
      </c>
      <c r="E82" s="326">
        <v>2632175.19</v>
      </c>
      <c r="F82" s="326">
        <v>2635175.19</v>
      </c>
      <c r="G82" s="327">
        <v>165970.29000000004</v>
      </c>
    </row>
    <row r="83" spans="1:7" x14ac:dyDescent="0.25">
      <c r="A83" s="325" t="s">
        <v>616</v>
      </c>
      <c r="B83" s="326">
        <v>162211695.40000001</v>
      </c>
      <c r="C83" s="326">
        <v>156355375.75</v>
      </c>
      <c r="D83" s="327">
        <v>318567071.14999998</v>
      </c>
      <c r="E83" s="326">
        <v>211375391.06999999</v>
      </c>
      <c r="F83" s="326">
        <v>209598982.77000001</v>
      </c>
      <c r="G83" s="327">
        <v>107191680.07999998</v>
      </c>
    </row>
    <row r="84" spans="1:7" x14ac:dyDescent="0.25">
      <c r="A84" s="325" t="s">
        <v>617</v>
      </c>
      <c r="B84" s="326">
        <v>5250</v>
      </c>
      <c r="C84" s="326">
        <v>52705949.159999996</v>
      </c>
      <c r="D84" s="327">
        <v>52711199.159999996</v>
      </c>
      <c r="E84" s="326">
        <v>49174087.520000003</v>
      </c>
      <c r="F84" s="326">
        <v>49174087.520000003</v>
      </c>
      <c r="G84" s="327">
        <v>3537111.6399999931</v>
      </c>
    </row>
    <row r="85" spans="1:7" x14ac:dyDescent="0.25">
      <c r="A85" s="325" t="s">
        <v>618</v>
      </c>
      <c r="B85" s="326">
        <v>6951508</v>
      </c>
      <c r="C85" s="326">
        <v>6039654.5999999996</v>
      </c>
      <c r="D85" s="327">
        <v>12991162.6</v>
      </c>
      <c r="E85" s="326">
        <v>3873701.01</v>
      </c>
      <c r="F85" s="326">
        <v>3873701.01</v>
      </c>
      <c r="G85" s="327">
        <v>9117461.5899999999</v>
      </c>
    </row>
    <row r="86" spans="1:7" x14ac:dyDescent="0.25">
      <c r="A86" s="325" t="s">
        <v>619</v>
      </c>
      <c r="B86" s="326">
        <v>18900</v>
      </c>
      <c r="C86" s="326">
        <v>1245922.77</v>
      </c>
      <c r="D86" s="327">
        <v>1264822.77</v>
      </c>
      <c r="E86" s="326">
        <v>1253935.2</v>
      </c>
      <c r="F86" s="326">
        <v>1253935.2</v>
      </c>
      <c r="G86" s="327">
        <v>10887.570000000065</v>
      </c>
    </row>
    <row r="87" spans="1:7" s="254" customFormat="1" x14ac:dyDescent="0.25">
      <c r="A87" s="325" t="s">
        <v>621</v>
      </c>
      <c r="B87" s="326">
        <v>24150</v>
      </c>
      <c r="C87" s="326">
        <v>1250485.8999999999</v>
      </c>
      <c r="D87" s="327">
        <v>1274635.8999999999</v>
      </c>
      <c r="E87" s="326">
        <v>1260724.03</v>
      </c>
      <c r="F87" s="326">
        <v>1260724.03</v>
      </c>
      <c r="G87" s="327">
        <v>13911.869999999879</v>
      </c>
    </row>
    <row r="88" spans="1:7" s="254" customFormat="1" x14ac:dyDescent="0.25">
      <c r="A88" s="325" t="s">
        <v>622</v>
      </c>
      <c r="B88" s="326">
        <v>0</v>
      </c>
      <c r="C88" s="326">
        <v>1126824.23</v>
      </c>
      <c r="D88" s="327">
        <v>1126824.23</v>
      </c>
      <c r="E88" s="326">
        <v>935335.95</v>
      </c>
      <c r="F88" s="326">
        <v>935335.95</v>
      </c>
      <c r="G88" s="327">
        <v>191488.28000000003</v>
      </c>
    </row>
    <row r="89" spans="1:7" s="254" customFormat="1" x14ac:dyDescent="0.25">
      <c r="A89" s="325" t="s">
        <v>623</v>
      </c>
      <c r="B89" s="326">
        <v>0</v>
      </c>
      <c r="C89" s="326">
        <v>398134.03</v>
      </c>
      <c r="D89" s="327">
        <v>398134.03</v>
      </c>
      <c r="E89" s="326">
        <v>398134.03</v>
      </c>
      <c r="F89" s="326">
        <v>398134.03</v>
      </c>
      <c r="G89" s="327">
        <v>0</v>
      </c>
    </row>
    <row r="90" spans="1:7" s="254" customFormat="1" x14ac:dyDescent="0.25">
      <c r="A90" s="325" t="s">
        <v>624</v>
      </c>
      <c r="B90" s="326">
        <v>2688500</v>
      </c>
      <c r="C90" s="326">
        <v>15451477.84</v>
      </c>
      <c r="D90" s="327">
        <v>18139977.84</v>
      </c>
      <c r="E90" s="326">
        <v>15856026.949999999</v>
      </c>
      <c r="F90" s="326">
        <v>15856026.949999999</v>
      </c>
      <c r="G90" s="327">
        <v>2283950.8900000006</v>
      </c>
    </row>
    <row r="91" spans="1:7" s="254" customFormat="1" x14ac:dyDescent="0.25">
      <c r="A91" s="325" t="s">
        <v>625</v>
      </c>
      <c r="B91" s="326">
        <v>1047300</v>
      </c>
      <c r="C91" s="326">
        <v>1343850.24</v>
      </c>
      <c r="D91" s="327">
        <v>2391150.2400000002</v>
      </c>
      <c r="E91" s="326">
        <v>2014309.1</v>
      </c>
      <c r="F91" s="326">
        <v>2014309.1</v>
      </c>
      <c r="G91" s="327">
        <v>376841.14000000013</v>
      </c>
    </row>
    <row r="92" spans="1:7" s="254" customFormat="1" x14ac:dyDescent="0.25">
      <c r="A92" s="325" t="s">
        <v>626</v>
      </c>
      <c r="B92" s="326">
        <v>22272023.359999999</v>
      </c>
      <c r="C92" s="326">
        <v>1879858.55</v>
      </c>
      <c r="D92" s="327">
        <v>24151881.91</v>
      </c>
      <c r="E92" s="326">
        <v>21004728.5</v>
      </c>
      <c r="F92" s="326">
        <v>21004728.5</v>
      </c>
      <c r="G92" s="327">
        <v>3147153.41</v>
      </c>
    </row>
    <row r="93" spans="1:7" s="254" customFormat="1" x14ac:dyDescent="0.25">
      <c r="A93" s="325" t="s">
        <v>627</v>
      </c>
      <c r="B93" s="326">
        <v>152000</v>
      </c>
      <c r="C93" s="326">
        <v>566429.1</v>
      </c>
      <c r="D93" s="327">
        <v>718429.1</v>
      </c>
      <c r="E93" s="326">
        <v>607945.1</v>
      </c>
      <c r="F93" s="326">
        <v>607945.1</v>
      </c>
      <c r="G93" s="327">
        <v>110484</v>
      </c>
    </row>
    <row r="94" spans="1:7" s="254" customFormat="1" x14ac:dyDescent="0.25">
      <c r="A94" s="325" t="s">
        <v>628</v>
      </c>
      <c r="B94" s="326">
        <v>349500</v>
      </c>
      <c r="C94" s="326">
        <v>480069.95</v>
      </c>
      <c r="D94" s="327">
        <v>829569.95</v>
      </c>
      <c r="E94" s="326">
        <v>610167.04000000004</v>
      </c>
      <c r="F94" s="326">
        <v>610167.04000000004</v>
      </c>
      <c r="G94" s="327">
        <v>219402.90999999992</v>
      </c>
    </row>
    <row r="95" spans="1:7" s="254" customFormat="1" x14ac:dyDescent="0.25">
      <c r="A95" s="325" t="s">
        <v>629</v>
      </c>
      <c r="B95" s="326">
        <v>4680000</v>
      </c>
      <c r="C95" s="326">
        <v>4471249.8099999996</v>
      </c>
      <c r="D95" s="327">
        <v>9151249.8099999987</v>
      </c>
      <c r="E95" s="326">
        <v>6589807.8499999996</v>
      </c>
      <c r="F95" s="326">
        <v>6589807.8499999996</v>
      </c>
      <c r="G95" s="327">
        <v>2561441.959999999</v>
      </c>
    </row>
    <row r="96" spans="1:7" s="254" customFormat="1" x14ac:dyDescent="0.25">
      <c r="A96" s="325" t="s">
        <v>630</v>
      </c>
      <c r="B96" s="326">
        <v>4347500</v>
      </c>
      <c r="C96" s="326">
        <v>3169283.44</v>
      </c>
      <c r="D96" s="327">
        <v>7516783.4399999995</v>
      </c>
      <c r="E96" s="326">
        <v>6575810.46</v>
      </c>
      <c r="F96" s="326">
        <v>6575810.46</v>
      </c>
      <c r="G96" s="327">
        <v>940972.97999999952</v>
      </c>
    </row>
    <row r="97" spans="1:7" s="254" customFormat="1" x14ac:dyDescent="0.25">
      <c r="A97" s="325" t="s">
        <v>631</v>
      </c>
      <c r="B97" s="326">
        <v>710500</v>
      </c>
      <c r="C97" s="326">
        <v>1184896</v>
      </c>
      <c r="D97" s="327">
        <v>1895396</v>
      </c>
      <c r="E97" s="326">
        <v>1534705.08</v>
      </c>
      <c r="F97" s="326">
        <v>1534705.08</v>
      </c>
      <c r="G97" s="327">
        <v>360690.91999999993</v>
      </c>
    </row>
    <row r="98" spans="1:7" s="254" customFormat="1" x14ac:dyDescent="0.25">
      <c r="A98" s="325" t="s">
        <v>632</v>
      </c>
      <c r="B98" s="326">
        <v>16081250</v>
      </c>
      <c r="C98" s="326">
        <v>6511577.6600000001</v>
      </c>
      <c r="D98" s="327">
        <v>22592827.66</v>
      </c>
      <c r="E98" s="326">
        <v>15149351.84</v>
      </c>
      <c r="F98" s="326">
        <v>15149351.84</v>
      </c>
      <c r="G98" s="327">
        <v>7443475.8200000003</v>
      </c>
    </row>
    <row r="99" spans="1:7" s="254" customFormat="1" x14ac:dyDescent="0.25">
      <c r="A99" s="325" t="s">
        <v>633</v>
      </c>
      <c r="B99" s="326">
        <v>16967978.620000001</v>
      </c>
      <c r="C99" s="326">
        <v>0</v>
      </c>
      <c r="D99" s="327">
        <v>16967978.620000001</v>
      </c>
      <c r="E99" s="326">
        <v>12725983</v>
      </c>
      <c r="F99" s="326">
        <v>12725983</v>
      </c>
      <c r="G99" s="327">
        <v>4241995.620000001</v>
      </c>
    </row>
    <row r="100" spans="1:7" x14ac:dyDescent="0.25">
      <c r="A100" s="31" t="s">
        <v>150</v>
      </c>
      <c r="B100" s="49"/>
      <c r="C100" s="49"/>
      <c r="D100" s="49"/>
      <c r="E100" s="49"/>
      <c r="F100" s="49"/>
      <c r="G100" s="49"/>
    </row>
    <row r="101" spans="1:7" x14ac:dyDescent="0.25">
      <c r="A101" s="3" t="s">
        <v>379</v>
      </c>
      <c r="B101" s="4">
        <f>SUM(B56,B9)</f>
        <v>601531346.18999982</v>
      </c>
      <c r="C101" s="4">
        <f t="shared" ref="C101:G101" si="2">SUM(C56,C9)</f>
        <v>604260428.86999989</v>
      </c>
      <c r="D101" s="4">
        <f t="shared" si="2"/>
        <v>1205791775.0599999</v>
      </c>
      <c r="E101" s="4">
        <f t="shared" si="2"/>
        <v>829752986.6400001</v>
      </c>
      <c r="F101" s="4">
        <f t="shared" si="2"/>
        <v>828005104.63000011</v>
      </c>
      <c r="G101" s="4">
        <f t="shared" si="2"/>
        <v>376038788.41999996</v>
      </c>
    </row>
    <row r="102" spans="1:7" x14ac:dyDescent="0.25">
      <c r="A102" s="55"/>
      <c r="B102" s="55"/>
      <c r="C102" s="55"/>
      <c r="D102" s="55"/>
      <c r="E102" s="55"/>
      <c r="F102" s="55"/>
      <c r="G102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00:G101 B9:G9 B55:G56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0:G101 B55:G5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75" zoomScaleNormal="75" workbookViewId="0">
      <selection activeCell="D93" sqref="D9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63" t="s">
        <v>384</v>
      </c>
      <c r="B1" s="364"/>
      <c r="C1" s="364"/>
      <c r="D1" s="364"/>
      <c r="E1" s="364"/>
      <c r="F1" s="364"/>
      <c r="G1" s="364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352" t="s">
        <v>4</v>
      </c>
      <c r="B7" s="360" t="s">
        <v>298</v>
      </c>
      <c r="C7" s="361"/>
      <c r="D7" s="361"/>
      <c r="E7" s="361"/>
      <c r="F7" s="362"/>
      <c r="G7" s="356" t="s">
        <v>387</v>
      </c>
    </row>
    <row r="8" spans="1:7" ht="30" x14ac:dyDescent="0.25">
      <c r="A8" s="353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355"/>
    </row>
    <row r="9" spans="1:7" ht="16.5" customHeight="1" x14ac:dyDescent="0.25">
      <c r="A9" s="26" t="s">
        <v>389</v>
      </c>
      <c r="B9" s="30">
        <f>SUM(B10,B19,B27,B37)</f>
        <v>308785429.44</v>
      </c>
      <c r="C9" s="30">
        <f>SUM(C10,C19,C27,C37)</f>
        <v>159760904.12999997</v>
      </c>
      <c r="D9" s="30">
        <f t="shared" ref="D9:G9" si="0">SUM(D10,D19,D27,D37)</f>
        <v>468546333.56999999</v>
      </c>
      <c r="E9" s="30">
        <f t="shared" si="0"/>
        <v>255725476.75</v>
      </c>
      <c r="F9" s="30">
        <f t="shared" si="0"/>
        <v>255725476.75</v>
      </c>
      <c r="G9" s="30">
        <f t="shared" si="0"/>
        <v>212820856.82000002</v>
      </c>
    </row>
    <row r="10" spans="1:7" ht="15" customHeight="1" x14ac:dyDescent="0.25">
      <c r="A10" s="58" t="s">
        <v>390</v>
      </c>
      <c r="B10" s="47">
        <f>SUM(B11:B18)</f>
        <v>149956006.5</v>
      </c>
      <c r="C10" s="47">
        <f>SUM(C11:C18)</f>
        <v>11656698.139999997</v>
      </c>
      <c r="D10" s="47">
        <f>SUM(D11:D18)</f>
        <v>161612704.64000002</v>
      </c>
      <c r="E10" s="47">
        <f t="shared" ref="E10:G10" si="1">SUM(E11:E18)</f>
        <v>99769233.900000006</v>
      </c>
      <c r="F10" s="47">
        <f t="shared" si="1"/>
        <v>99769233.900000006</v>
      </c>
      <c r="G10" s="47">
        <f t="shared" si="1"/>
        <v>61843470.740000002</v>
      </c>
    </row>
    <row r="11" spans="1:7" x14ac:dyDescent="0.25">
      <c r="A11" s="77" t="s">
        <v>391</v>
      </c>
      <c r="B11" s="256">
        <v>12736696.970000001</v>
      </c>
      <c r="C11" s="329">
        <v>-4910933.78</v>
      </c>
      <c r="D11" s="328">
        <v>7825763.1900000004</v>
      </c>
      <c r="E11" s="329">
        <v>3150636.28</v>
      </c>
      <c r="F11" s="329">
        <v>3150636.28</v>
      </c>
      <c r="G11" s="328">
        <v>4675126.91</v>
      </c>
    </row>
    <row r="12" spans="1:7" x14ac:dyDescent="0.25">
      <c r="A12" s="77" t="s">
        <v>392</v>
      </c>
      <c r="B12" s="255">
        <v>0</v>
      </c>
      <c r="C12" s="328">
        <v>0</v>
      </c>
      <c r="D12" s="328">
        <v>0</v>
      </c>
      <c r="E12" s="328">
        <v>0</v>
      </c>
      <c r="F12" s="328">
        <v>0</v>
      </c>
      <c r="G12" s="328">
        <v>0</v>
      </c>
    </row>
    <row r="13" spans="1:7" x14ac:dyDescent="0.25">
      <c r="A13" s="77" t="s">
        <v>393</v>
      </c>
      <c r="B13" s="256">
        <v>34456561.109999999</v>
      </c>
      <c r="C13" s="329">
        <v>22382818.809999999</v>
      </c>
      <c r="D13" s="328">
        <v>56839379.920000002</v>
      </c>
      <c r="E13" s="329">
        <v>45853031.049999997</v>
      </c>
      <c r="F13" s="329">
        <v>45853031.049999997</v>
      </c>
      <c r="G13" s="328">
        <v>10986348.870000005</v>
      </c>
    </row>
    <row r="14" spans="1:7" x14ac:dyDescent="0.25">
      <c r="A14" s="77" t="s">
        <v>394</v>
      </c>
      <c r="B14" s="255">
        <v>0</v>
      </c>
      <c r="C14" s="328">
        <v>0</v>
      </c>
      <c r="D14" s="328">
        <v>0</v>
      </c>
      <c r="E14" s="328">
        <v>0</v>
      </c>
      <c r="F14" s="328">
        <v>0</v>
      </c>
      <c r="G14" s="328">
        <v>0</v>
      </c>
    </row>
    <row r="15" spans="1:7" x14ac:dyDescent="0.25">
      <c r="A15" s="77" t="s">
        <v>395</v>
      </c>
      <c r="B15" s="256">
        <v>40833933.719999999</v>
      </c>
      <c r="C15" s="329">
        <v>-5225440.37</v>
      </c>
      <c r="D15" s="328">
        <v>35608493.350000001</v>
      </c>
      <c r="E15" s="329">
        <v>26196031.23</v>
      </c>
      <c r="F15" s="329">
        <v>26196031.23</v>
      </c>
      <c r="G15" s="328">
        <v>9412462.120000001</v>
      </c>
    </row>
    <row r="16" spans="1:7" x14ac:dyDescent="0.25">
      <c r="A16" s="77" t="s">
        <v>396</v>
      </c>
      <c r="B16" s="255">
        <v>0</v>
      </c>
      <c r="C16" s="328">
        <v>0</v>
      </c>
      <c r="D16" s="328">
        <v>0</v>
      </c>
      <c r="E16" s="328">
        <v>0</v>
      </c>
      <c r="F16" s="328">
        <v>0</v>
      </c>
      <c r="G16" s="328">
        <v>0</v>
      </c>
    </row>
    <row r="17" spans="1:7" x14ac:dyDescent="0.25">
      <c r="A17" s="77" t="s">
        <v>397</v>
      </c>
      <c r="B17" s="256">
        <v>55809298.32</v>
      </c>
      <c r="C17" s="329">
        <v>-4287799.45</v>
      </c>
      <c r="D17" s="328">
        <v>51521498.869999997</v>
      </c>
      <c r="E17" s="329">
        <v>17117826.960000001</v>
      </c>
      <c r="F17" s="329">
        <v>17117826.960000001</v>
      </c>
      <c r="G17" s="328">
        <v>34403671.909999996</v>
      </c>
    </row>
    <row r="18" spans="1:7" x14ac:dyDescent="0.25">
      <c r="A18" s="77" t="s">
        <v>398</v>
      </c>
      <c r="B18" s="256">
        <v>6119516.3799999999</v>
      </c>
      <c r="C18" s="329">
        <v>3698052.93</v>
      </c>
      <c r="D18" s="328">
        <v>9817569.3100000005</v>
      </c>
      <c r="E18" s="329">
        <v>7451708.3799999999</v>
      </c>
      <c r="F18" s="329">
        <v>7451708.3799999999</v>
      </c>
      <c r="G18" s="328">
        <v>2365860.9300000006</v>
      </c>
    </row>
    <row r="19" spans="1:7" x14ac:dyDescent="0.25">
      <c r="A19" s="58" t="s">
        <v>399</v>
      </c>
      <c r="B19" s="47">
        <f>SUM(B20:B26)</f>
        <v>131604314.68000001</v>
      </c>
      <c r="C19" s="47">
        <f>SUM(C20:C26)</f>
        <v>139692002.16999999</v>
      </c>
      <c r="D19" s="47">
        <f t="shared" ref="D19:G19" si="2">SUM(D20:D26)</f>
        <v>271296316.85000002</v>
      </c>
      <c r="E19" s="47">
        <f t="shared" si="2"/>
        <v>128693308.30000001</v>
      </c>
      <c r="F19" s="47">
        <f t="shared" si="2"/>
        <v>128693308.30000001</v>
      </c>
      <c r="G19" s="47">
        <f t="shared" si="2"/>
        <v>142603008.55000001</v>
      </c>
    </row>
    <row r="20" spans="1:7" x14ac:dyDescent="0.25">
      <c r="A20" s="77" t="s">
        <v>400</v>
      </c>
      <c r="B20" s="258">
        <v>17964665.739999998</v>
      </c>
      <c r="C20" s="331">
        <v>-8037213.0599999996</v>
      </c>
      <c r="D20" s="330">
        <v>9927452.6799999997</v>
      </c>
      <c r="E20" s="331">
        <v>4128968.34</v>
      </c>
      <c r="F20" s="331">
        <v>4128968.34</v>
      </c>
      <c r="G20" s="330">
        <v>5798484.3399999999</v>
      </c>
    </row>
    <row r="21" spans="1:7" x14ac:dyDescent="0.25">
      <c r="A21" s="77" t="s">
        <v>401</v>
      </c>
      <c r="B21" s="258">
        <v>53875076.670000002</v>
      </c>
      <c r="C21" s="331">
        <v>108909731.45999999</v>
      </c>
      <c r="D21" s="330">
        <v>162784808.13</v>
      </c>
      <c r="E21" s="331">
        <v>97303859.829999998</v>
      </c>
      <c r="F21" s="331">
        <v>97303859.829999998</v>
      </c>
      <c r="G21" s="330">
        <v>65480948.299999997</v>
      </c>
    </row>
    <row r="22" spans="1:7" x14ac:dyDescent="0.25">
      <c r="A22" s="77" t="s">
        <v>402</v>
      </c>
      <c r="B22" s="257">
        <v>0</v>
      </c>
      <c r="C22" s="330">
        <v>0</v>
      </c>
      <c r="D22" s="330">
        <v>0</v>
      </c>
      <c r="E22" s="330">
        <v>0</v>
      </c>
      <c r="F22" s="330">
        <v>0</v>
      </c>
      <c r="G22" s="330">
        <v>0</v>
      </c>
    </row>
    <row r="23" spans="1:7" x14ac:dyDescent="0.25">
      <c r="A23" s="77" t="s">
        <v>403</v>
      </c>
      <c r="B23" s="258">
        <v>11154573.68</v>
      </c>
      <c r="C23" s="331">
        <v>-130152.52</v>
      </c>
      <c r="D23" s="330">
        <v>11024421.16</v>
      </c>
      <c r="E23" s="331">
        <v>7950029.29</v>
      </c>
      <c r="F23" s="331">
        <v>7950029.29</v>
      </c>
      <c r="G23" s="330">
        <v>3074391.87</v>
      </c>
    </row>
    <row r="24" spans="1:7" x14ac:dyDescent="0.25">
      <c r="A24" s="77" t="s">
        <v>404</v>
      </c>
      <c r="B24" s="257">
        <v>0</v>
      </c>
      <c r="C24" s="330">
        <v>0</v>
      </c>
      <c r="D24" s="330">
        <v>0</v>
      </c>
      <c r="E24" s="330">
        <v>0</v>
      </c>
      <c r="F24" s="330">
        <v>0</v>
      </c>
      <c r="G24" s="330">
        <v>0</v>
      </c>
    </row>
    <row r="25" spans="1:7" x14ac:dyDescent="0.25">
      <c r="A25" s="77" t="s">
        <v>405</v>
      </c>
      <c r="B25" s="258">
        <v>48609998.590000004</v>
      </c>
      <c r="C25" s="331">
        <v>38949636.289999999</v>
      </c>
      <c r="D25" s="330">
        <v>87559634.879999995</v>
      </c>
      <c r="E25" s="331">
        <v>19310450.84</v>
      </c>
      <c r="F25" s="331">
        <v>19310450.84</v>
      </c>
      <c r="G25" s="330">
        <v>68249184.039999992</v>
      </c>
    </row>
    <row r="26" spans="1:7" x14ac:dyDescent="0.25">
      <c r="A26" s="77" t="s">
        <v>406</v>
      </c>
      <c r="B26" s="257">
        <v>0</v>
      </c>
      <c r="C26" s="330">
        <v>0</v>
      </c>
      <c r="D26" s="330">
        <v>0</v>
      </c>
      <c r="E26" s="330">
        <v>0</v>
      </c>
      <c r="F26" s="330">
        <v>0</v>
      </c>
      <c r="G26" s="330">
        <v>0</v>
      </c>
    </row>
    <row r="27" spans="1:7" x14ac:dyDescent="0.25">
      <c r="A27" s="58" t="s">
        <v>407</v>
      </c>
      <c r="B27" s="47">
        <f>SUM(B28:B36)</f>
        <v>13891912.189999999</v>
      </c>
      <c r="C27" s="47">
        <f t="shared" ref="C27:G27" si="3">SUM(C28:C36)</f>
        <v>5390888.7000000011</v>
      </c>
      <c r="D27" s="47">
        <f t="shared" si="3"/>
        <v>19282800.889999997</v>
      </c>
      <c r="E27" s="47">
        <f t="shared" si="3"/>
        <v>14241722.66</v>
      </c>
      <c r="F27" s="47">
        <f t="shared" si="3"/>
        <v>14241722.66</v>
      </c>
      <c r="G27" s="47">
        <f t="shared" si="3"/>
        <v>5041078.2300000014</v>
      </c>
    </row>
    <row r="28" spans="1:7" x14ac:dyDescent="0.25">
      <c r="A28" s="80" t="s">
        <v>408</v>
      </c>
      <c r="B28" s="260">
        <v>2438829.17</v>
      </c>
      <c r="C28" s="333">
        <v>2684666.18</v>
      </c>
      <c r="D28" s="332">
        <v>5123495.3499999996</v>
      </c>
      <c r="E28" s="333">
        <v>3836291.43</v>
      </c>
      <c r="F28" s="333">
        <v>3836291.43</v>
      </c>
      <c r="G28" s="332">
        <v>1287203.9199999995</v>
      </c>
    </row>
    <row r="29" spans="1:7" x14ac:dyDescent="0.25">
      <c r="A29" s="77" t="s">
        <v>409</v>
      </c>
      <c r="B29" s="259">
        <v>0</v>
      </c>
      <c r="C29" s="332">
        <v>0</v>
      </c>
      <c r="D29" s="332">
        <v>0</v>
      </c>
      <c r="E29" s="332">
        <v>0</v>
      </c>
      <c r="F29" s="332">
        <v>0</v>
      </c>
      <c r="G29" s="332">
        <v>0</v>
      </c>
    </row>
    <row r="30" spans="1:7" x14ac:dyDescent="0.25">
      <c r="A30" s="77" t="s">
        <v>410</v>
      </c>
      <c r="B30" s="259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</row>
    <row r="31" spans="1:7" x14ac:dyDescent="0.25">
      <c r="A31" s="77" t="s">
        <v>411</v>
      </c>
      <c r="B31" s="259">
        <v>0</v>
      </c>
      <c r="C31" s="332">
        <v>0</v>
      </c>
      <c r="D31" s="332">
        <v>0</v>
      </c>
      <c r="E31" s="332">
        <v>0</v>
      </c>
      <c r="F31" s="332">
        <v>0</v>
      </c>
      <c r="G31" s="332">
        <v>0</v>
      </c>
    </row>
    <row r="32" spans="1:7" x14ac:dyDescent="0.25">
      <c r="A32" s="77" t="s">
        <v>412</v>
      </c>
      <c r="B32" s="259">
        <v>0</v>
      </c>
      <c r="C32" s="332">
        <v>0</v>
      </c>
      <c r="D32" s="332">
        <v>0</v>
      </c>
      <c r="E32" s="332">
        <v>0</v>
      </c>
      <c r="F32" s="332">
        <v>0</v>
      </c>
      <c r="G32" s="332">
        <v>0</v>
      </c>
    </row>
    <row r="33" spans="1:7" ht="14.45" customHeight="1" x14ac:dyDescent="0.25">
      <c r="A33" s="77" t="s">
        <v>413</v>
      </c>
      <c r="B33" s="259">
        <v>0</v>
      </c>
      <c r="C33" s="332">
        <v>0</v>
      </c>
      <c r="D33" s="332">
        <v>0</v>
      </c>
      <c r="E33" s="332">
        <v>0</v>
      </c>
      <c r="F33" s="332">
        <v>0</v>
      </c>
      <c r="G33" s="332">
        <v>0</v>
      </c>
    </row>
    <row r="34" spans="1:7" ht="14.45" customHeight="1" x14ac:dyDescent="0.25">
      <c r="A34" s="77" t="s">
        <v>414</v>
      </c>
      <c r="B34" s="260">
        <v>9938001.3499999996</v>
      </c>
      <c r="C34" s="333">
        <v>2832643.95</v>
      </c>
      <c r="D34" s="332">
        <v>12770645.300000001</v>
      </c>
      <c r="E34" s="333">
        <v>9783606.4399999995</v>
      </c>
      <c r="F34" s="333">
        <v>9783606.4399999995</v>
      </c>
      <c r="G34" s="332">
        <v>2987038.8600000013</v>
      </c>
    </row>
    <row r="35" spans="1:7" ht="14.45" customHeight="1" x14ac:dyDescent="0.25">
      <c r="A35" s="77" t="s">
        <v>415</v>
      </c>
      <c r="B35" s="260">
        <v>1515081.67</v>
      </c>
      <c r="C35" s="333">
        <v>-126421.43</v>
      </c>
      <c r="D35" s="332">
        <v>1388660.24</v>
      </c>
      <c r="E35" s="333">
        <v>621824.79</v>
      </c>
      <c r="F35" s="333">
        <v>621824.79</v>
      </c>
      <c r="G35" s="332">
        <v>766835.45</v>
      </c>
    </row>
    <row r="36" spans="1:7" ht="14.45" customHeight="1" x14ac:dyDescent="0.25">
      <c r="A36" s="77" t="s">
        <v>416</v>
      </c>
      <c r="B36" s="259">
        <v>0</v>
      </c>
      <c r="C36" s="332">
        <v>0</v>
      </c>
      <c r="D36" s="332">
        <v>0</v>
      </c>
      <c r="E36" s="332">
        <v>0</v>
      </c>
      <c r="F36" s="332">
        <v>0</v>
      </c>
      <c r="G36" s="332">
        <v>0</v>
      </c>
    </row>
    <row r="37" spans="1:7" ht="14.45" customHeight="1" x14ac:dyDescent="0.25">
      <c r="A37" s="59" t="s">
        <v>417</v>
      </c>
      <c r="B37" s="47">
        <f>SUM(B38:B41)</f>
        <v>13333196.07</v>
      </c>
      <c r="C37" s="47">
        <f t="shared" ref="C37:G37" si="4">SUM(C38:C41)</f>
        <v>3021315.12</v>
      </c>
      <c r="D37" s="47">
        <f t="shared" si="4"/>
        <v>16354511.190000001</v>
      </c>
      <c r="E37" s="47">
        <f t="shared" si="4"/>
        <v>13021211.890000001</v>
      </c>
      <c r="F37" s="47">
        <f t="shared" si="4"/>
        <v>13021211.890000001</v>
      </c>
      <c r="G37" s="47">
        <f t="shared" si="4"/>
        <v>3333299.3000000007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261">
        <v>13333196.07</v>
      </c>
      <c r="C39" s="335">
        <v>3021315.12</v>
      </c>
      <c r="D39" s="334">
        <v>16354511.190000001</v>
      </c>
      <c r="E39" s="335">
        <v>13021211.890000001</v>
      </c>
      <c r="F39" s="335">
        <v>13021211.890000001</v>
      </c>
      <c r="G39" s="334">
        <v>3333299.3000000007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292745916.75</v>
      </c>
      <c r="C43" s="4">
        <f t="shared" ref="C43:G43" si="5">SUM(C44,C53,C61,C71)</f>
        <v>444499524.74000007</v>
      </c>
      <c r="D43" s="4">
        <f t="shared" si="5"/>
        <v>737245441.49000001</v>
      </c>
      <c r="E43" s="4">
        <f t="shared" si="5"/>
        <v>574027509.88999999</v>
      </c>
      <c r="F43" s="4">
        <f t="shared" si="5"/>
        <v>572279627.88</v>
      </c>
      <c r="G43" s="4">
        <f t="shared" si="5"/>
        <v>163217931.59999999</v>
      </c>
    </row>
    <row r="44" spans="1:7" x14ac:dyDescent="0.25">
      <c r="A44" s="58" t="s">
        <v>390</v>
      </c>
      <c r="B44" s="47">
        <f>SUM(B45:B52)</f>
        <v>54409411.369999997</v>
      </c>
      <c r="C44" s="47">
        <f>SUM(C45:C52)</f>
        <v>162068999.20000002</v>
      </c>
      <c r="D44" s="47">
        <f t="shared" ref="D44:G44" si="6">SUM(D45:D52)</f>
        <v>216478410.57000002</v>
      </c>
      <c r="E44" s="47">
        <f t="shared" si="6"/>
        <v>196531139.19</v>
      </c>
      <c r="F44" s="47">
        <f t="shared" si="6"/>
        <v>196531139.19</v>
      </c>
      <c r="G44" s="47">
        <f t="shared" si="6"/>
        <v>19947271.380000018</v>
      </c>
    </row>
    <row r="45" spans="1:7" x14ac:dyDescent="0.25">
      <c r="A45" s="80" t="s">
        <v>391</v>
      </c>
      <c r="B45" s="263">
        <v>32550</v>
      </c>
      <c r="C45" s="337">
        <v>5488068.46</v>
      </c>
      <c r="D45" s="336">
        <v>5520618.46</v>
      </c>
      <c r="E45" s="337">
        <v>5509982.4299999997</v>
      </c>
      <c r="F45" s="337">
        <v>5509982.4299999997</v>
      </c>
      <c r="G45" s="336">
        <v>10636.030000000261</v>
      </c>
    </row>
    <row r="46" spans="1:7" x14ac:dyDescent="0.25">
      <c r="A46" s="80" t="s">
        <v>392</v>
      </c>
      <c r="B46" s="262">
        <v>0</v>
      </c>
      <c r="C46" s="336">
        <v>0</v>
      </c>
      <c r="D46" s="336">
        <v>0</v>
      </c>
      <c r="E46" s="336">
        <v>0</v>
      </c>
      <c r="F46" s="336">
        <v>0</v>
      </c>
      <c r="G46" s="336">
        <v>0</v>
      </c>
    </row>
    <row r="47" spans="1:7" x14ac:dyDescent="0.25">
      <c r="A47" s="80" t="s">
        <v>393</v>
      </c>
      <c r="B47" s="263">
        <v>629725</v>
      </c>
      <c r="C47" s="337">
        <v>8374630.4100000001</v>
      </c>
      <c r="D47" s="336">
        <v>9004355.4100000001</v>
      </c>
      <c r="E47" s="337">
        <v>8877526.8499999996</v>
      </c>
      <c r="F47" s="337">
        <v>8877526.8499999996</v>
      </c>
      <c r="G47" s="336">
        <v>126828.56000000052</v>
      </c>
    </row>
    <row r="48" spans="1:7" x14ac:dyDescent="0.25">
      <c r="A48" s="80" t="s">
        <v>394</v>
      </c>
      <c r="B48" s="262">
        <v>0</v>
      </c>
      <c r="C48" s="336">
        <v>0</v>
      </c>
      <c r="D48" s="336">
        <v>0</v>
      </c>
      <c r="E48" s="336">
        <v>0</v>
      </c>
      <c r="F48" s="336">
        <v>0</v>
      </c>
      <c r="G48" s="336">
        <v>0</v>
      </c>
    </row>
    <row r="49" spans="1:7" x14ac:dyDescent="0.25">
      <c r="A49" s="80" t="s">
        <v>395</v>
      </c>
      <c r="B49" s="263">
        <v>1356100</v>
      </c>
      <c r="C49" s="337">
        <v>10748026.029999999</v>
      </c>
      <c r="D49" s="336">
        <v>12104126.029999999</v>
      </c>
      <c r="E49" s="337">
        <v>11444860.720000001</v>
      </c>
      <c r="F49" s="337">
        <v>11444860.720000001</v>
      </c>
      <c r="G49" s="336">
        <v>659265.30999999866</v>
      </c>
    </row>
    <row r="50" spans="1:7" x14ac:dyDescent="0.25">
      <c r="A50" s="80" t="s">
        <v>396</v>
      </c>
      <c r="B50" s="262">
        <v>0</v>
      </c>
      <c r="C50" s="336">
        <v>0</v>
      </c>
      <c r="D50" s="336">
        <v>0</v>
      </c>
      <c r="E50" s="336">
        <v>0</v>
      </c>
      <c r="F50" s="336">
        <v>0</v>
      </c>
      <c r="G50" s="336">
        <v>0</v>
      </c>
    </row>
    <row r="51" spans="1:7" x14ac:dyDescent="0.25">
      <c r="A51" s="80" t="s">
        <v>397</v>
      </c>
      <c r="B51" s="263">
        <v>52391036.369999997</v>
      </c>
      <c r="C51" s="337">
        <v>136212108.49000001</v>
      </c>
      <c r="D51" s="336">
        <v>188603144.86000001</v>
      </c>
      <c r="E51" s="337">
        <v>169452603.38</v>
      </c>
      <c r="F51" s="337">
        <v>169452603.38</v>
      </c>
      <c r="G51" s="336">
        <v>19150541.480000019</v>
      </c>
    </row>
    <row r="52" spans="1:7" x14ac:dyDescent="0.25">
      <c r="A52" s="80" t="s">
        <v>398</v>
      </c>
      <c r="B52" s="263">
        <v>0</v>
      </c>
      <c r="C52" s="337">
        <v>1246165.81</v>
      </c>
      <c r="D52" s="336">
        <v>1246165.81</v>
      </c>
      <c r="E52" s="337">
        <v>1246165.81</v>
      </c>
      <c r="F52" s="337">
        <v>1246165.81</v>
      </c>
      <c r="G52" s="336">
        <v>0</v>
      </c>
    </row>
    <row r="53" spans="1:7" x14ac:dyDescent="0.25">
      <c r="A53" s="58" t="s">
        <v>399</v>
      </c>
      <c r="B53" s="47">
        <f>SUM(B54:B60)</f>
        <v>221352776.75999999</v>
      </c>
      <c r="C53" s="47">
        <f t="shared" ref="C53:G53" si="7">SUM(C54:C60)</f>
        <v>223922090.94000003</v>
      </c>
      <c r="D53" s="47">
        <f t="shared" si="7"/>
        <v>445274867.69999999</v>
      </c>
      <c r="E53" s="47">
        <f t="shared" si="7"/>
        <v>310039869.14999998</v>
      </c>
      <c r="F53" s="47">
        <f t="shared" si="7"/>
        <v>308291987.14000005</v>
      </c>
      <c r="G53" s="47">
        <f t="shared" si="7"/>
        <v>135234998.54999998</v>
      </c>
    </row>
    <row r="54" spans="1:7" x14ac:dyDescent="0.25">
      <c r="A54" s="80" t="s">
        <v>400</v>
      </c>
      <c r="B54" s="265">
        <v>20761250</v>
      </c>
      <c r="C54" s="339">
        <v>10982827.470000001</v>
      </c>
      <c r="D54" s="338">
        <v>31744077.469999999</v>
      </c>
      <c r="E54" s="339">
        <v>21739159.690000001</v>
      </c>
      <c r="F54" s="339">
        <v>21739159.690000001</v>
      </c>
      <c r="G54" s="338">
        <v>10004917.779999997</v>
      </c>
    </row>
    <row r="55" spans="1:7" x14ac:dyDescent="0.25">
      <c r="A55" s="80" t="s">
        <v>401</v>
      </c>
      <c r="B55" s="265">
        <v>193136768.75999999</v>
      </c>
      <c r="C55" s="339">
        <v>193546143.15000001</v>
      </c>
      <c r="D55" s="338">
        <v>386682911.90999997</v>
      </c>
      <c r="E55" s="339">
        <v>270924176.20999998</v>
      </c>
      <c r="F55" s="339">
        <v>269147767.91000003</v>
      </c>
      <c r="G55" s="338">
        <v>115758735.69999999</v>
      </c>
    </row>
    <row r="56" spans="1:7" x14ac:dyDescent="0.25">
      <c r="A56" s="80" t="s">
        <v>402</v>
      </c>
      <c r="B56" s="264">
        <v>0</v>
      </c>
      <c r="C56" s="338">
        <v>0</v>
      </c>
      <c r="D56" s="338">
        <v>0</v>
      </c>
      <c r="E56" s="338">
        <v>0</v>
      </c>
      <c r="F56" s="338">
        <v>0</v>
      </c>
      <c r="G56" s="338">
        <v>0</v>
      </c>
    </row>
    <row r="57" spans="1:7" x14ac:dyDescent="0.25">
      <c r="A57" s="81" t="s">
        <v>403</v>
      </c>
      <c r="B57" s="265">
        <v>503250</v>
      </c>
      <c r="C57" s="339">
        <v>3231425.05</v>
      </c>
      <c r="D57" s="338">
        <v>3734675.05</v>
      </c>
      <c r="E57" s="339">
        <v>3380791.57</v>
      </c>
      <c r="F57" s="339">
        <v>3383791.57</v>
      </c>
      <c r="G57" s="338">
        <v>353883.48</v>
      </c>
    </row>
    <row r="58" spans="1:7" x14ac:dyDescent="0.25">
      <c r="A58" s="80" t="s">
        <v>404</v>
      </c>
      <c r="B58" s="264">
        <v>0</v>
      </c>
      <c r="C58" s="338">
        <v>0</v>
      </c>
      <c r="D58" s="338">
        <v>0</v>
      </c>
      <c r="E58" s="338">
        <v>0</v>
      </c>
      <c r="F58" s="338">
        <v>0</v>
      </c>
      <c r="G58" s="338">
        <v>0</v>
      </c>
    </row>
    <row r="59" spans="1:7" x14ac:dyDescent="0.25">
      <c r="A59" s="80" t="s">
        <v>405</v>
      </c>
      <c r="B59" s="265">
        <v>6951508</v>
      </c>
      <c r="C59" s="339">
        <v>16161695.27</v>
      </c>
      <c r="D59" s="338">
        <v>23113203.27</v>
      </c>
      <c r="E59" s="339">
        <v>13995741.68</v>
      </c>
      <c r="F59" s="339">
        <v>14021267.970000001</v>
      </c>
      <c r="G59" s="338">
        <v>9117461.5899999999</v>
      </c>
    </row>
    <row r="60" spans="1:7" x14ac:dyDescent="0.25">
      <c r="A60" s="80" t="s">
        <v>406</v>
      </c>
      <c r="B60" s="264">
        <v>0</v>
      </c>
      <c r="C60" s="338">
        <v>0</v>
      </c>
      <c r="D60" s="338">
        <v>0</v>
      </c>
      <c r="E60" s="338">
        <v>0</v>
      </c>
      <c r="F60" s="338">
        <v>0</v>
      </c>
      <c r="G60" s="338">
        <v>0</v>
      </c>
    </row>
    <row r="61" spans="1:7" x14ac:dyDescent="0.25">
      <c r="A61" s="58" t="s">
        <v>407</v>
      </c>
      <c r="B61" s="47">
        <f>SUM(B62:B70)</f>
        <v>15750</v>
      </c>
      <c r="C61" s="47">
        <f>SUM(C62:C70)</f>
        <v>58508434.600000001</v>
      </c>
      <c r="D61" s="47">
        <f t="shared" ref="D61:G61" si="8">SUM(D62:D70)</f>
        <v>58524184.600000001</v>
      </c>
      <c r="E61" s="47">
        <f t="shared" si="8"/>
        <v>54730518.550000004</v>
      </c>
      <c r="F61" s="47">
        <f t="shared" si="8"/>
        <v>54730518.550000004</v>
      </c>
      <c r="G61" s="47">
        <f t="shared" si="8"/>
        <v>3793666.0499999933</v>
      </c>
    </row>
    <row r="62" spans="1:7" x14ac:dyDescent="0.25">
      <c r="A62" s="80" t="s">
        <v>408</v>
      </c>
      <c r="B62" s="267">
        <v>10500</v>
      </c>
      <c r="C62" s="341">
        <v>5250111.9800000004</v>
      </c>
      <c r="D62" s="340">
        <v>5260611.9800000004</v>
      </c>
      <c r="E62" s="341">
        <v>5004057.57</v>
      </c>
      <c r="F62" s="341">
        <v>5004057.57</v>
      </c>
      <c r="G62" s="340">
        <v>256554.41000000015</v>
      </c>
    </row>
    <row r="63" spans="1:7" x14ac:dyDescent="0.25">
      <c r="A63" s="80" t="s">
        <v>409</v>
      </c>
      <c r="B63" s="266">
        <v>0</v>
      </c>
      <c r="C63" s="340">
        <v>0</v>
      </c>
      <c r="D63" s="340">
        <v>0</v>
      </c>
      <c r="E63" s="340">
        <v>0</v>
      </c>
      <c r="F63" s="340">
        <v>0</v>
      </c>
      <c r="G63" s="340">
        <v>0</v>
      </c>
    </row>
    <row r="64" spans="1:7" x14ac:dyDescent="0.25">
      <c r="A64" s="80" t="s">
        <v>410</v>
      </c>
      <c r="B64" s="266">
        <v>0</v>
      </c>
      <c r="C64" s="340">
        <v>0</v>
      </c>
      <c r="D64" s="340">
        <v>0</v>
      </c>
      <c r="E64" s="340">
        <v>0</v>
      </c>
      <c r="F64" s="340">
        <v>0</v>
      </c>
      <c r="G64" s="340">
        <v>0</v>
      </c>
    </row>
    <row r="65" spans="1:7" x14ac:dyDescent="0.25">
      <c r="A65" s="80" t="s">
        <v>411</v>
      </c>
      <c r="B65" s="266">
        <v>0</v>
      </c>
      <c r="C65" s="340">
        <v>0</v>
      </c>
      <c r="D65" s="340">
        <v>0</v>
      </c>
      <c r="E65" s="340">
        <v>0</v>
      </c>
      <c r="F65" s="340">
        <v>0</v>
      </c>
      <c r="G65" s="340">
        <v>0</v>
      </c>
    </row>
    <row r="66" spans="1:7" x14ac:dyDescent="0.25">
      <c r="A66" s="80" t="s">
        <v>412</v>
      </c>
      <c r="B66" s="266">
        <v>0</v>
      </c>
      <c r="C66" s="340">
        <v>0</v>
      </c>
      <c r="D66" s="340">
        <v>0</v>
      </c>
      <c r="E66" s="340">
        <v>0</v>
      </c>
      <c r="F66" s="340">
        <v>0</v>
      </c>
      <c r="G66" s="340">
        <v>0</v>
      </c>
    </row>
    <row r="67" spans="1:7" x14ac:dyDescent="0.25">
      <c r="A67" s="80" t="s">
        <v>413</v>
      </c>
      <c r="B67" s="266">
        <v>0</v>
      </c>
      <c r="C67" s="340">
        <v>0</v>
      </c>
      <c r="D67" s="340">
        <v>0</v>
      </c>
      <c r="E67" s="340">
        <v>0</v>
      </c>
      <c r="F67" s="340">
        <v>0</v>
      </c>
      <c r="G67" s="340">
        <v>0</v>
      </c>
    </row>
    <row r="68" spans="1:7" x14ac:dyDescent="0.25">
      <c r="A68" s="80" t="s">
        <v>414</v>
      </c>
      <c r="B68" s="267">
        <v>5250</v>
      </c>
      <c r="C68" s="341">
        <v>52705949.159999996</v>
      </c>
      <c r="D68" s="340">
        <v>52711199.159999996</v>
      </c>
      <c r="E68" s="341">
        <v>49174087.520000003</v>
      </c>
      <c r="F68" s="341">
        <v>49174087.520000003</v>
      </c>
      <c r="G68" s="340">
        <v>3537111.6399999931</v>
      </c>
    </row>
    <row r="69" spans="1:7" x14ac:dyDescent="0.25">
      <c r="A69" s="80" t="s">
        <v>415</v>
      </c>
      <c r="B69" s="267">
        <v>0</v>
      </c>
      <c r="C69" s="341">
        <v>552373.46</v>
      </c>
      <c r="D69" s="340">
        <v>552373.46</v>
      </c>
      <c r="E69" s="341">
        <v>552373.46</v>
      </c>
      <c r="F69" s="341">
        <v>552373.46</v>
      </c>
      <c r="G69" s="340">
        <v>0</v>
      </c>
    </row>
    <row r="70" spans="1:7" x14ac:dyDescent="0.25">
      <c r="A70" s="80" t="s">
        <v>416</v>
      </c>
      <c r="B70" s="266">
        <v>0</v>
      </c>
      <c r="C70" s="340">
        <v>0</v>
      </c>
      <c r="D70" s="340">
        <v>0</v>
      </c>
      <c r="E70" s="340">
        <v>0</v>
      </c>
      <c r="F70" s="340">
        <v>0</v>
      </c>
      <c r="G70" s="340">
        <v>0</v>
      </c>
    </row>
    <row r="71" spans="1:7" x14ac:dyDescent="0.25">
      <c r="A71" s="59" t="s">
        <v>417</v>
      </c>
      <c r="B71" s="47">
        <f>SUM(B72:B75)</f>
        <v>16967978.620000001</v>
      </c>
      <c r="C71" s="47">
        <f t="shared" ref="C71:G71" si="9">SUM(C72:C75)</f>
        <v>0</v>
      </c>
      <c r="D71" s="47">
        <f t="shared" si="9"/>
        <v>16967978.620000001</v>
      </c>
      <c r="E71" s="47">
        <f t="shared" si="9"/>
        <v>12725983</v>
      </c>
      <c r="F71" s="47">
        <f t="shared" si="9"/>
        <v>12725983</v>
      </c>
      <c r="G71" s="47">
        <f t="shared" si="9"/>
        <v>4241995.620000001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268">
        <v>16967978.620000001</v>
      </c>
      <c r="C73" s="268">
        <v>0</v>
      </c>
      <c r="D73" s="342">
        <v>16967978.620000001</v>
      </c>
      <c r="E73" s="343">
        <v>12725983</v>
      </c>
      <c r="F73" s="343">
        <v>12725983</v>
      </c>
      <c r="G73" s="342">
        <v>4241995.620000001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601531346.19000006</v>
      </c>
      <c r="C77" s="4">
        <f t="shared" ref="C77:G77" si="10">C43+C9</f>
        <v>604260428.87</v>
      </c>
      <c r="D77" s="4">
        <f t="shared" si="10"/>
        <v>1205791775.0599999</v>
      </c>
      <c r="E77" s="4">
        <f t="shared" si="10"/>
        <v>829752986.63999999</v>
      </c>
      <c r="F77" s="4">
        <f t="shared" si="10"/>
        <v>828005104.63</v>
      </c>
      <c r="G77" s="4">
        <f t="shared" si="10"/>
        <v>376038788.42000002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 D9:G9 B10 E10:G10 B27:G27 B37:G38 B40:G42 B53:G53 B61 B71:G72 B74:G77 D44:G44 D19:G19 C43:G43 D61:G6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5" zoomScaleNormal="75" workbookViewId="0">
      <selection activeCell="H5" sqref="H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357" t="s">
        <v>423</v>
      </c>
      <c r="B1" s="349"/>
      <c r="C1" s="349"/>
      <c r="D1" s="349"/>
      <c r="E1" s="349"/>
      <c r="F1" s="349"/>
      <c r="G1" s="350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352" t="s">
        <v>425</v>
      </c>
      <c r="B7" s="355" t="s">
        <v>298</v>
      </c>
      <c r="C7" s="355"/>
      <c r="D7" s="355"/>
      <c r="E7" s="355"/>
      <c r="F7" s="355"/>
      <c r="G7" s="355" t="s">
        <v>299</v>
      </c>
    </row>
    <row r="8" spans="1:7" ht="30" x14ac:dyDescent="0.25">
      <c r="A8" s="353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365"/>
    </row>
    <row r="9" spans="1:7" ht="15.75" customHeight="1" x14ac:dyDescent="0.25">
      <c r="A9" s="26" t="s">
        <v>426</v>
      </c>
      <c r="B9" s="119">
        <f t="shared" ref="B9:G9" si="0">SUM(B10,B11,B12,B15,B16,B19)</f>
        <v>182482174.93000001</v>
      </c>
      <c r="C9" s="119">
        <f>SUM(C10,C11,C12,C15,C16,C19)</f>
        <v>-49389787.719999999</v>
      </c>
      <c r="D9" s="119">
        <f t="shared" si="0"/>
        <v>133092387.21000001</v>
      </c>
      <c r="E9" s="119">
        <f t="shared" si="0"/>
        <v>43911717.539999999</v>
      </c>
      <c r="F9" s="119">
        <f t="shared" si="0"/>
        <v>43911717.539999999</v>
      </c>
      <c r="G9" s="119">
        <f t="shared" si="0"/>
        <v>89180669.670000017</v>
      </c>
    </row>
    <row r="10" spans="1:7" x14ac:dyDescent="0.25">
      <c r="A10" s="58" t="s">
        <v>427</v>
      </c>
      <c r="B10" s="269">
        <v>182482174.93000001</v>
      </c>
      <c r="C10" s="344">
        <v>-49389787.719999999</v>
      </c>
      <c r="D10" s="345">
        <v>133092387.21000001</v>
      </c>
      <c r="E10" s="344">
        <v>43911717.539999999</v>
      </c>
      <c r="F10" s="344">
        <v>43911717.539999999</v>
      </c>
      <c r="G10" s="76">
        <f>D10-E10</f>
        <v>89180669.670000017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32989636.370000001</v>
      </c>
      <c r="C21" s="119">
        <f t="shared" ref="C21:F21" si="4">SUM(C22,C23,C24,C27,C28,C31)</f>
        <v>60441566.640000001</v>
      </c>
      <c r="D21" s="119">
        <f t="shared" si="4"/>
        <v>93431203.010000005</v>
      </c>
      <c r="E21" s="119">
        <f t="shared" si="4"/>
        <v>90711203.010000005</v>
      </c>
      <c r="F21" s="119">
        <f t="shared" si="4"/>
        <v>90711203.010000005</v>
      </c>
      <c r="G21" s="119">
        <f>SUM(G22,G23,G24,G27,G28,G31)</f>
        <v>2720000</v>
      </c>
    </row>
    <row r="22" spans="1:7" x14ac:dyDescent="0.25">
      <c r="A22" s="58" t="s">
        <v>427</v>
      </c>
      <c r="B22" s="270">
        <v>32989636.370000001</v>
      </c>
      <c r="C22" s="346">
        <v>60441566.640000001</v>
      </c>
      <c r="D22" s="347">
        <v>93431203.010000005</v>
      </c>
      <c r="E22" s="346">
        <v>90711203.010000005</v>
      </c>
      <c r="F22" s="346">
        <v>90711203.010000005</v>
      </c>
      <c r="G22" s="76">
        <f t="shared" ref="G22:G31" si="5">D22-E22</f>
        <v>2720000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215471811.30000001</v>
      </c>
      <c r="C33" s="119">
        <f t="shared" ref="C33:G33" si="8">C21+C9</f>
        <v>11051778.920000002</v>
      </c>
      <c r="D33" s="119">
        <f t="shared" si="8"/>
        <v>226523590.22000003</v>
      </c>
      <c r="E33" s="119">
        <f t="shared" si="8"/>
        <v>134622920.55000001</v>
      </c>
      <c r="F33" s="119">
        <f t="shared" si="8"/>
        <v>134622920.55000001</v>
      </c>
      <c r="G33" s="119">
        <f t="shared" si="8"/>
        <v>91900669.670000017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21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6</cp:lastModifiedBy>
  <cp:revision/>
  <cp:lastPrinted>2024-03-20T14:35:03Z</cp:lastPrinted>
  <dcterms:created xsi:type="dcterms:W3CDTF">2023-03-16T22:14:51Z</dcterms:created>
  <dcterms:modified xsi:type="dcterms:W3CDTF">2024-10-10T04:52:06Z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