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05" yWindow="-105" windowWidth="23250" windowHeight="124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37" i="4" l="1"/>
  <c r="G38" i="4"/>
  <c r="G21" i="4"/>
  <c r="F37" i="4"/>
  <c r="E37" i="4"/>
  <c r="E21" i="4"/>
  <c r="D37" i="4"/>
  <c r="D38" i="4"/>
  <c r="C37" i="4"/>
  <c r="C21" i="4" l="1"/>
  <c r="F21" i="4" l="1"/>
  <c r="B21" i="4"/>
  <c r="D22" i="4" l="1"/>
  <c r="C16" i="4" l="1"/>
  <c r="F16" i="4" l="1"/>
  <c r="E16" i="4"/>
  <c r="B40" i="4" l="1"/>
  <c r="B16" i="4"/>
  <c r="C40" i="4" l="1"/>
  <c r="E40" i="4"/>
  <c r="F40" i="4"/>
  <c r="G29" i="4"/>
  <c r="G23" i="4"/>
  <c r="G24" i="4"/>
  <c r="G25" i="4"/>
  <c r="G26" i="4"/>
  <c r="G27" i="4"/>
  <c r="G28" i="4"/>
  <c r="G22" i="4"/>
  <c r="D29" i="4"/>
  <c r="D28" i="4"/>
  <c r="D27" i="4"/>
  <c r="D26" i="4"/>
  <c r="D25" i="4"/>
  <c r="D24" i="4"/>
  <c r="D23" i="4"/>
  <c r="G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5" i="4"/>
  <c r="G40" i="4" l="1"/>
  <c r="D21" i="4"/>
  <c r="D40" i="4" s="1"/>
  <c r="G16" i="4"/>
  <c r="D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<sst xmlns="http://schemas.openxmlformats.org/spreadsheetml/2006/main" count="63" uniqueCount="40">
  <si>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</si>
  <si>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</si>
  <si>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</si>
  <si>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</si>
  <si>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</si>
  <si>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</si>
  <si>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</si>
  <si>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</si>
  <si>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</si>
  <si>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</si>
  <si>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</si>
  <si>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</si>
  <si>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</si>
  <si>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</si>
  <si>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</si>
  <si>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</si>
  <si>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</si>
  <si>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</si>
  <si>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</si>
  <si>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</si>
  <si>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</si>
  <si>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</si>
  <si>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</si>
  <si>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</si>
  <si>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</si>
  <si>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</si>
  <si>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</si>
  <si>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</si>
  <si>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</si>
  <si>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</si>
  <si>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</si>
  <si>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</si>
  <si>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</si>
  <si>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</si>
  <si>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</si>
  <si>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</si>
  <si>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</si>
  <si>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</si>
  <si>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Dolores Hidalgo CIN
Estado Analítico de Ingresos
Del 1 de Enero al 31 de Diciembre de 2022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</si>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</sst>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6" xfId="8" quotePrefix="1" applyFont="1" applyFill="1" applyBorder="1" applyAlignment="1">
      <alignment horizontal="center" vertical="center" wrapText="1"/>
    </xf>
    <xf numFmtId="0" fontId="10" fillId="2" borderId="3" xfId="8" quotePrefix="1" applyFont="1" applyFill="1" applyBorder="1" applyAlignment="1">
      <alignment horizontal="center" vertical="center" wrapText="1"/>
    </xf>
    <xf numFmtId="0" fontId="10" fillId="0" borderId="5" xfId="8" applyFont="1" applyBorder="1" applyAlignment="1" applyProtection="1">
      <alignment horizontal="left" vertical="top" indent="3"/>
      <protection locked="0"/>
    </xf>
    <xf numFmtId="0" fontId="9" fillId="0" borderId="0" xfId="8" applyFont="1" applyAlignment="1">
      <alignment horizontal="left" vertical="top" wrapText="1"/>
    </xf>
    <xf numFmtId="0" fontId="10" fillId="0" borderId="5" xfId="8" applyFont="1" applyBorder="1" applyAlignment="1">
      <alignment horizontal="center" vertical="top" wrapText="1"/>
    </xf>
    <xf numFmtId="4" fontId="9" fillId="0" borderId="10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9" fillId="0" borderId="7" xfId="8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10" fillId="0" borderId="4" xfId="8" applyNumberFormat="1" applyFont="1" applyBorder="1" applyAlignment="1" applyProtection="1">
      <alignment vertical="top"/>
      <protection locked="0"/>
    </xf>
    <xf numFmtId="4" fontId="10" fillId="0" borderId="6" xfId="8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10" fillId="0" borderId="2" xfId="8" applyFont="1" applyBorder="1" applyAlignment="1">
      <alignment horizontal="left" vertical="top"/>
    </xf>
    <xf numFmtId="0" fontId="10" fillId="0" borderId="2" xfId="8" applyFont="1" applyBorder="1" applyAlignment="1">
      <alignment vertical="top"/>
    </xf>
    <xf numFmtId="0" fontId="10" fillId="2" borderId="8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10" fillId="2" borderId="9" xfId="8" applyFont="1" applyFill="1" applyBorder="1" applyAlignment="1">
      <alignment horizontal="center" vertical="center"/>
    </xf>
    <xf numFmtId="0" fontId="5" fillId="0" borderId="0" xfId="8" applyFont="1" applyAlignment="1" applyProtection="1">
      <alignment horizontal="left" vertical="top" wrapText="1" indent="1"/>
      <protection locked="0"/>
    </xf>
    <xf numFmtId="0" fontId="9" fillId="0" borderId="0" xfId="8" applyFont="1" applyAlignment="1" applyProtection="1">
      <alignment horizontal="left" vertical="top" wrapText="1" inden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left" vertical="top" wrapText="1" indent="1"/>
    </xf>
    <xf numFmtId="4" fontId="5" fillId="0" borderId="9" xfId="23" applyNumberFormat="1" applyFont="1" applyFill="1" applyBorder="1" applyAlignment="1" applyProtection="1">
      <alignment vertical="top"/>
      <protection locked="0"/>
    </xf>
    <xf numFmtId="4" fontId="9" fillId="0" borderId="8" xfId="23" applyNumberFormat="1" applyFont="1" applyFill="1" applyBorder="1" applyAlignment="1" applyProtection="1">
      <alignment vertical="top"/>
      <protection locked="0"/>
    </xf>
    <xf numFmtId="4" fontId="9" fillId="0" borderId="3" xfId="23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10" fillId="0" borderId="8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10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10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9" fillId="0" borderId="3" xfId="23" applyNumberFormat="1" applyFont="1" applyFill="1" applyBorder="1" applyAlignment="1" applyProtection="1">
      <alignment vertical="top"/>
      <protection locked="0"/>
    </xf>
    <xf numFmtId="0" fontId="10" fillId="0" borderId="0" xfId="23" applyFont="1" applyFill="1" applyBorder="1" applyAlignment="1" applyProtection="1">
      <alignment vertical="center" wrapText="1"/>
      <protection locked="0"/>
    </xf>
    <xf numFmtId="4" fontId="5" fillId="0" borderId="8" xfId="8" applyNumberFormat="1" applyFont="1" applyFill="1" applyBorder="1" applyAlignment="1" applyProtection="1">
      <alignment vertical="top"/>
      <protection locked="0"/>
    </xf>
    <xf numFmtId="4" fontId="5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10" fillId="0" borderId="2" xfId="8" applyFont="1" applyBorder="1" applyAlignment="1">
      <alignment horizontal="left" vertical="top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 applyProtection="1">
      <alignment horizontal="center" vertical="center"/>
      <protection locked="0"/>
    </xf>
    <xf numFmtId="0" fontId="10" fillId="2" borderId="6" xfId="8" applyFont="1" applyFill="1" applyBorder="1" applyAlignment="1" applyProtection="1">
      <alignment horizontal="center" vertical="center"/>
      <protection locked="0"/>
    </xf>
    <xf numFmtId="0" fontId="10" fillId="2" borderId="4" xfId="23" applyFont="1" applyFill="1" applyBorder="1" applyAlignment="1" applyProtection="1">
      <alignment horizontal="center" vertical="center" wrapText="1"/>
      <protection locked="0"/>
    </xf>
    <xf numFmtId="0" fontId="10" fillId="2" borderId="5" xfId="23" applyFont="1" applyFill="1" applyBorder="1" applyAlignment="1" applyProtection="1">
      <alignment horizontal="center" vertical="center" wrapText="1"/>
      <protection locked="0"/>
    </xf>
    <xf numFmtId="0" fontId="10" fillId="2" borderId="6" xfId="23" applyFont="1" applyFill="1" applyBorder="1" applyAlignment="1" applyProtection="1">
      <alignment horizontal="center" vertical="center" wrapText="1"/>
      <protection locked="0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7"/>
    <cellStyle name="Millares 2 3" xfId="5"/>
    <cellStyle name="Millares 2 3 2" xfId="20"/>
    <cellStyle name="Millares 2 3 3" xfId="28"/>
    <cellStyle name="Millares 2 4" xfId="18"/>
    <cellStyle name="Millares 2 5" xfId="26"/>
    <cellStyle name="Millares 3" xfId="6"/>
    <cellStyle name="Millares 3 2" xfId="21"/>
    <cellStyle name="Millares 3 3" xfId="29"/>
    <cellStyle name="Moneda 2" xfId="7"/>
    <cellStyle name="Moneda 2 2" xfId="22"/>
    <cellStyle name="Moneda 2 3" xfId="30"/>
    <cellStyle name="Normal" xfId="0" builtinId="0"/>
    <cellStyle name="Normal 2" xfId="8"/>
    <cellStyle name="Normal 2 2" xfId="9"/>
    <cellStyle name="Normal 2 3" xfId="23"/>
    <cellStyle name="Normal 2 4" xfId="3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3"/>
    <cellStyle name="Normal 6 3" xfId="24"/>
    <cellStyle name="Normal 6 4" xfId="32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="104" zoomScaleNormal="104" workbookViewId="0">
      <selection activeCell="E54" sqref="E54"/>
    </sheetView>
  </sheetViews>
  <sheetFormatPr baseColWidth="10" defaultColWidth="12" defaultRowHeight="11.25" x14ac:dyDescent="0.2"/>
  <cols>
    <col min="1" max="1" width="62.5" style="2" customWidth="1"/>
    <col min="2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ht="33.6" customHeight="1" x14ac:dyDescent="0.2">
      <c r="A1" s="55" t="s">
        <v>38</v>
      </c>
      <c r="B1" s="56"/>
      <c r="C1" s="56"/>
      <c r="D1" s="56"/>
      <c r="E1" s="56"/>
      <c r="F1" s="56"/>
      <c r="G1" s="57"/>
      <c r="H1" s="45"/>
    </row>
    <row r="2" spans="1:8" s="3" customFormat="1" x14ac:dyDescent="0.2">
      <c r="A2" s="27"/>
      <c r="B2" s="52" t="s">
        <v>0</v>
      </c>
      <c r="C2" s="53"/>
      <c r="D2" s="53"/>
      <c r="E2" s="53"/>
      <c r="F2" s="54"/>
      <c r="G2" s="50" t="s">
        <v>7</v>
      </c>
    </row>
    <row r="3" spans="1:8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8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8" x14ac:dyDescent="0.2">
      <c r="A5" s="30" t="s">
        <v>14</v>
      </c>
      <c r="B5" s="46">
        <v>42353377.630000003</v>
      </c>
      <c r="C5" s="46">
        <v>10379436.539999999</v>
      </c>
      <c r="D5" s="46">
        <f>B5+C5</f>
        <v>52732814.170000002</v>
      </c>
      <c r="E5" s="46">
        <v>52715331.719999999</v>
      </c>
      <c r="F5" s="46">
        <v>52732814.170000002</v>
      </c>
      <c r="G5" s="46">
        <f>F5-B5</f>
        <v>10379436.539999999</v>
      </c>
    </row>
    <row r="6" spans="1:8" x14ac:dyDescent="0.2">
      <c r="A6" s="31" t="s">
        <v>15</v>
      </c>
      <c r="B6" s="47">
        <v>0</v>
      </c>
      <c r="C6" s="47">
        <v>0</v>
      </c>
      <c r="D6" s="47">
        <f t="shared" ref="D6:D14" si="0">B6+C6</f>
        <v>0</v>
      </c>
      <c r="E6" s="47">
        <v>0</v>
      </c>
      <c r="F6" s="47">
        <v>0</v>
      </c>
      <c r="G6" s="47">
        <f t="shared" ref="G6:G14" si="1">F6-B6</f>
        <v>0</v>
      </c>
    </row>
    <row r="7" spans="1:8" x14ac:dyDescent="0.2">
      <c r="A7" s="30" t="s">
        <v>16</v>
      </c>
      <c r="B7" s="47">
        <v>4207963.33</v>
      </c>
      <c r="C7" s="47">
        <v>784027.46</v>
      </c>
      <c r="D7" s="47">
        <f t="shared" si="0"/>
        <v>4991990.79</v>
      </c>
      <c r="E7" s="47">
        <v>3652435.5</v>
      </c>
      <c r="F7" s="47">
        <v>3652435.5</v>
      </c>
      <c r="G7" s="47">
        <f t="shared" si="1"/>
        <v>-555527.83000000007</v>
      </c>
    </row>
    <row r="8" spans="1:8" x14ac:dyDescent="0.2">
      <c r="A8" s="30" t="s">
        <v>17</v>
      </c>
      <c r="B8" s="47">
        <v>31931926.93</v>
      </c>
      <c r="C8" s="47">
        <v>4043854.16</v>
      </c>
      <c r="D8" s="47">
        <f t="shared" si="0"/>
        <v>35975781.090000004</v>
      </c>
      <c r="E8" s="47">
        <v>35992613.229999997</v>
      </c>
      <c r="F8" s="47">
        <v>35975781.090000004</v>
      </c>
      <c r="G8" s="47">
        <f t="shared" si="1"/>
        <v>4043854.1600000039</v>
      </c>
    </row>
    <row r="9" spans="1:8" x14ac:dyDescent="0.2">
      <c r="A9" s="30" t="s">
        <v>18</v>
      </c>
      <c r="B9" s="47">
        <v>3478917.2</v>
      </c>
      <c r="C9" s="47">
        <v>1079940.6599999999</v>
      </c>
      <c r="D9" s="47">
        <f t="shared" si="0"/>
        <v>4558857.8600000003</v>
      </c>
      <c r="E9" s="47">
        <v>4500724.38</v>
      </c>
      <c r="F9" s="47">
        <v>4558857.8600000003</v>
      </c>
      <c r="G9" s="47">
        <f t="shared" si="1"/>
        <v>1079940.6600000001</v>
      </c>
    </row>
    <row r="10" spans="1:8" x14ac:dyDescent="0.2">
      <c r="A10" s="31" t="s">
        <v>19</v>
      </c>
      <c r="B10" s="47">
        <v>4092430</v>
      </c>
      <c r="C10" s="47">
        <v>2384934.6</v>
      </c>
      <c r="D10" s="47">
        <f t="shared" si="0"/>
        <v>6477364.5999999996</v>
      </c>
      <c r="E10" s="47">
        <v>6536148.3899999997</v>
      </c>
      <c r="F10" s="47">
        <v>6477364.5999999996</v>
      </c>
      <c r="G10" s="47">
        <f t="shared" si="1"/>
        <v>2384934.5999999996</v>
      </c>
    </row>
    <row r="11" spans="1:8" x14ac:dyDescent="0.2">
      <c r="A11" s="30" t="s">
        <v>20</v>
      </c>
      <c r="B11" s="47">
        <v>0</v>
      </c>
      <c r="C11" s="47">
        <v>0</v>
      </c>
      <c r="D11" s="47">
        <f t="shared" si="0"/>
        <v>0</v>
      </c>
      <c r="E11" s="47">
        <v>0</v>
      </c>
      <c r="F11" s="47">
        <v>0</v>
      </c>
      <c r="G11" s="47">
        <f t="shared" si="1"/>
        <v>0</v>
      </c>
    </row>
    <row r="12" spans="1:8" ht="22.5" x14ac:dyDescent="0.2">
      <c r="A12" s="30" t="s">
        <v>21</v>
      </c>
      <c r="B12" s="47">
        <v>442196426.76999998</v>
      </c>
      <c r="C12" s="47">
        <v>79808952.620000005</v>
      </c>
      <c r="D12" s="47">
        <f t="shared" si="0"/>
        <v>522005379.38999999</v>
      </c>
      <c r="E12" s="47">
        <v>513543712.43000001</v>
      </c>
      <c r="F12" s="47">
        <v>513341212.43000001</v>
      </c>
      <c r="G12" s="47">
        <f t="shared" si="1"/>
        <v>71144785.660000026</v>
      </c>
    </row>
    <row r="13" spans="1:8" ht="22.5" x14ac:dyDescent="0.2">
      <c r="A13" s="30" t="s">
        <v>22</v>
      </c>
      <c r="B13" s="47">
        <v>0</v>
      </c>
      <c r="C13" s="47">
        <v>0</v>
      </c>
      <c r="D13" s="47">
        <f t="shared" si="0"/>
        <v>0</v>
      </c>
      <c r="E13" s="47">
        <v>0</v>
      </c>
      <c r="F13" s="47">
        <v>0</v>
      </c>
      <c r="G13" s="47">
        <f t="shared" si="1"/>
        <v>0</v>
      </c>
    </row>
    <row r="14" spans="1:8" x14ac:dyDescent="0.2">
      <c r="A14" s="30" t="s">
        <v>23</v>
      </c>
      <c r="B14" s="47">
        <v>0</v>
      </c>
      <c r="C14" s="47">
        <v>75561880.189999998</v>
      </c>
      <c r="D14" s="47">
        <f t="shared" si="0"/>
        <v>75561880.189999998</v>
      </c>
      <c r="E14" s="47">
        <v>68885748.560000002</v>
      </c>
      <c r="F14" s="47">
        <v>68885748.560000002</v>
      </c>
      <c r="G14" s="47">
        <f t="shared" si="1"/>
        <v>68885748.560000002</v>
      </c>
    </row>
    <row r="15" spans="1:8" x14ac:dyDescent="0.2">
      <c r="B15" s="34"/>
      <c r="C15" s="34"/>
      <c r="D15" s="34"/>
      <c r="E15" s="34"/>
      <c r="F15" s="34"/>
      <c r="G15" s="34"/>
    </row>
    <row r="16" spans="1:8" x14ac:dyDescent="0.2">
      <c r="A16" s="9" t="s">
        <v>24</v>
      </c>
      <c r="B16" s="36">
        <f>SUM(B5:B15)</f>
        <v>528261041.86000001</v>
      </c>
      <c r="C16" s="44">
        <f>SUM(C5:C15)</f>
        <v>174043026.23000002</v>
      </c>
      <c r="D16" s="44">
        <f t="shared" ref="D16" si="2">SUM(D5:D15)</f>
        <v>702304068.08999991</v>
      </c>
      <c r="E16" s="44">
        <f>SUM(E5:E15)</f>
        <v>685826714.21000004</v>
      </c>
      <c r="F16" s="44">
        <f>SUM(F5:F15)</f>
        <v>685624214.21000004</v>
      </c>
      <c r="G16" s="35">
        <f>SUM(G5:G14)</f>
        <v>157363172.35000002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/>
    </row>
    <row r="18" spans="1:7" ht="10.5" customHeight="1" x14ac:dyDescent="0.2">
      <c r="A18" s="25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38">
        <f t="shared" ref="B21:F21" si="3">SUM(B22+B23+B24+B25+B26+B27+B28+B29)</f>
        <v>528261041.86000001</v>
      </c>
      <c r="C21" s="38">
        <f t="shared" si="3"/>
        <v>98481146.040000007</v>
      </c>
      <c r="D21" s="38">
        <f t="shared" si="3"/>
        <v>626742187.89999998</v>
      </c>
      <c r="E21" s="38">
        <f>SUM(E22+E23+E24+E25+E26+E27+E28+E29)</f>
        <v>616940965.64999998</v>
      </c>
      <c r="F21" s="38">
        <f t="shared" si="3"/>
        <v>616738465.64999998</v>
      </c>
      <c r="G21" s="38">
        <f>SUM(G22+G23+G24+G25+G26+G27+G28+G29)</f>
        <v>88477423.790000021</v>
      </c>
    </row>
    <row r="22" spans="1:7" x14ac:dyDescent="0.2">
      <c r="A22" s="33" t="s">
        <v>14</v>
      </c>
      <c r="B22" s="48">
        <v>42353377.630000003</v>
      </c>
      <c r="C22" s="48">
        <v>10379436.539999999</v>
      </c>
      <c r="D22" s="48">
        <f>B22+C22</f>
        <v>52732814.170000002</v>
      </c>
      <c r="E22" s="48">
        <v>52715331.719999999</v>
      </c>
      <c r="F22" s="48">
        <v>52732814.170000002</v>
      </c>
      <c r="G22" s="39">
        <f>F22-B22</f>
        <v>10379436.539999999</v>
      </c>
    </row>
    <row r="23" spans="1:7" x14ac:dyDescent="0.2">
      <c r="A23" s="33" t="s">
        <v>15</v>
      </c>
      <c r="B23" s="48">
        <v>0</v>
      </c>
      <c r="C23" s="48">
        <v>0</v>
      </c>
      <c r="D23" s="48">
        <f t="shared" ref="D23:D29" si="4">B23+C23</f>
        <v>0</v>
      </c>
      <c r="E23" s="48">
        <v>0</v>
      </c>
      <c r="F23" s="48">
        <v>0</v>
      </c>
      <c r="G23" s="43">
        <f t="shared" ref="G23:G29" si="5">F23-B23</f>
        <v>0</v>
      </c>
    </row>
    <row r="24" spans="1:7" x14ac:dyDescent="0.2">
      <c r="A24" s="33" t="s">
        <v>16</v>
      </c>
      <c r="B24" s="48">
        <v>4207963.33</v>
      </c>
      <c r="C24" s="48">
        <v>784027.46</v>
      </c>
      <c r="D24" s="48">
        <f t="shared" si="4"/>
        <v>4991990.79</v>
      </c>
      <c r="E24" s="48">
        <v>3652435.5</v>
      </c>
      <c r="F24" s="48">
        <v>3652435.5</v>
      </c>
      <c r="G24" s="43">
        <f t="shared" si="5"/>
        <v>-555527.83000000007</v>
      </c>
    </row>
    <row r="25" spans="1:7" x14ac:dyDescent="0.2">
      <c r="A25" s="33" t="s">
        <v>17</v>
      </c>
      <c r="B25" s="48">
        <v>31931926.93</v>
      </c>
      <c r="C25" s="48">
        <v>4043854.16</v>
      </c>
      <c r="D25" s="48">
        <f t="shared" si="4"/>
        <v>35975781.090000004</v>
      </c>
      <c r="E25" s="48">
        <v>35992613.229999997</v>
      </c>
      <c r="F25" s="48">
        <v>35975781.090000004</v>
      </c>
      <c r="G25" s="43">
        <f t="shared" si="5"/>
        <v>4043854.1600000039</v>
      </c>
    </row>
    <row r="26" spans="1:7" x14ac:dyDescent="0.2">
      <c r="A26" s="33" t="s">
        <v>28</v>
      </c>
      <c r="B26" s="48">
        <v>3478917.2</v>
      </c>
      <c r="C26" s="48">
        <v>1079940.6599999999</v>
      </c>
      <c r="D26" s="48">
        <f t="shared" si="4"/>
        <v>4558857.8600000003</v>
      </c>
      <c r="E26" s="48">
        <v>4500724.38</v>
      </c>
      <c r="F26" s="48">
        <v>4558857.8600000003</v>
      </c>
      <c r="G26" s="43">
        <f t="shared" si="5"/>
        <v>1079940.6600000001</v>
      </c>
    </row>
    <row r="27" spans="1:7" x14ac:dyDescent="0.2">
      <c r="A27" s="33" t="s">
        <v>29</v>
      </c>
      <c r="B27" s="48">
        <v>4092430</v>
      </c>
      <c r="C27" s="48">
        <v>2384934.6</v>
      </c>
      <c r="D27" s="48">
        <f t="shared" si="4"/>
        <v>6477364.5999999996</v>
      </c>
      <c r="E27" s="48">
        <v>6536148.3899999997</v>
      </c>
      <c r="F27" s="48">
        <v>6477364.5999999996</v>
      </c>
      <c r="G27" s="43">
        <f t="shared" si="5"/>
        <v>2384934.5999999996</v>
      </c>
    </row>
    <row r="28" spans="1:7" ht="22.5" x14ac:dyDescent="0.2">
      <c r="A28" s="33" t="s">
        <v>30</v>
      </c>
      <c r="B28" s="48">
        <v>442196426.76999998</v>
      </c>
      <c r="C28" s="48">
        <v>79808952.620000005</v>
      </c>
      <c r="D28" s="48">
        <f t="shared" si="4"/>
        <v>522005379.38999999</v>
      </c>
      <c r="E28" s="48">
        <v>513543712.43000001</v>
      </c>
      <c r="F28" s="48">
        <v>513341212.43000001</v>
      </c>
      <c r="G28" s="43">
        <f t="shared" si="5"/>
        <v>71144785.660000026</v>
      </c>
    </row>
    <row r="29" spans="1:7" ht="22.5" x14ac:dyDescent="0.2">
      <c r="A29" s="33" t="s">
        <v>22</v>
      </c>
      <c r="B29" s="48">
        <v>0</v>
      </c>
      <c r="C29" s="48">
        <v>0</v>
      </c>
      <c r="D29" s="48">
        <f t="shared" si="4"/>
        <v>0</v>
      </c>
      <c r="E29" s="48">
        <v>0</v>
      </c>
      <c r="F29" s="48">
        <v>0</v>
      </c>
      <c r="G29" s="43">
        <f t="shared" si="5"/>
        <v>0</v>
      </c>
    </row>
    <row r="30" spans="1:7" x14ac:dyDescent="0.2">
      <c r="A30" s="33"/>
      <c r="B30" s="12"/>
      <c r="C30" s="12"/>
      <c r="D30" s="12"/>
      <c r="E30" s="12"/>
      <c r="F30" s="12"/>
      <c r="G30" s="12"/>
    </row>
    <row r="31" spans="1:7" ht="33.75" x14ac:dyDescent="0.2">
      <c r="A31" s="49" t="s">
        <v>39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</row>
    <row r="32" spans="1:7" x14ac:dyDescent="0.2">
      <c r="A32" s="33" t="s">
        <v>15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</row>
    <row r="33" spans="1:7" x14ac:dyDescent="0.2">
      <c r="A33" s="33" t="s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</row>
    <row r="34" spans="1:7" ht="22.5" x14ac:dyDescent="0.2">
      <c r="A34" s="33" t="s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</row>
    <row r="35" spans="1:7" ht="22.5" x14ac:dyDescent="0.2">
      <c r="A35" s="33" t="s">
        <v>22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</row>
    <row r="36" spans="1:7" x14ac:dyDescent="0.2">
      <c r="A36" s="10"/>
      <c r="B36" s="12"/>
      <c r="C36" s="12"/>
      <c r="D36" s="12"/>
      <c r="E36" s="12"/>
      <c r="F36" s="12"/>
      <c r="G36" s="12"/>
    </row>
    <row r="37" spans="1:7" x14ac:dyDescent="0.2">
      <c r="A37" s="24" t="s">
        <v>33</v>
      </c>
      <c r="B37" s="42">
        <v>0</v>
      </c>
      <c r="C37" s="42">
        <f>C38</f>
        <v>75561880.189999998</v>
      </c>
      <c r="D37" s="42">
        <f>D38</f>
        <v>75561880.189999998</v>
      </c>
      <c r="E37" s="42">
        <f>E38</f>
        <v>68885748.560000002</v>
      </c>
      <c r="F37" s="42">
        <f>F38</f>
        <v>68885748.560000002</v>
      </c>
      <c r="G37" s="42">
        <f>G38</f>
        <v>68885748.560000002</v>
      </c>
    </row>
    <row r="38" spans="1:7" x14ac:dyDescent="0.2">
      <c r="A38" s="33" t="s">
        <v>23</v>
      </c>
      <c r="B38" s="43">
        <v>0</v>
      </c>
      <c r="C38" s="48">
        <v>75561880.189999998</v>
      </c>
      <c r="D38" s="48">
        <f t="shared" ref="D38" si="6">B38+C38</f>
        <v>75561880.189999998</v>
      </c>
      <c r="E38" s="48">
        <v>68885748.560000002</v>
      </c>
      <c r="F38" s="48">
        <v>68885748.560000002</v>
      </c>
      <c r="G38" s="43">
        <f>F38-B38</f>
        <v>68885748.560000002</v>
      </c>
    </row>
    <row r="39" spans="1:7" x14ac:dyDescent="0.2">
      <c r="A39" s="33"/>
      <c r="B39" s="13"/>
      <c r="C39" s="13"/>
      <c r="D39" s="13"/>
      <c r="E39" s="13"/>
      <c r="F39" s="13"/>
      <c r="G39" s="13"/>
    </row>
    <row r="40" spans="1:7" x14ac:dyDescent="0.2">
      <c r="A40" s="11" t="s">
        <v>24</v>
      </c>
      <c r="B40" s="44">
        <f>SUM(B21+B31+B37)</f>
        <v>528261041.86000001</v>
      </c>
      <c r="C40" s="44">
        <f t="shared" ref="C40:G40" si="7">SUM(C21+C31+C37)</f>
        <v>174043026.23000002</v>
      </c>
      <c r="D40" s="44">
        <f t="shared" si="7"/>
        <v>702304068.08999991</v>
      </c>
      <c r="E40" s="44">
        <f t="shared" si="7"/>
        <v>685826714.21000004</v>
      </c>
      <c r="F40" s="44">
        <f t="shared" si="7"/>
        <v>685624214.21000004</v>
      </c>
      <c r="G40" s="44">
        <f t="shared" si="7"/>
        <v>157363172.35000002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/>
    </row>
    <row r="42" spans="1:7" x14ac:dyDescent="0.2">
      <c r="A42" s="37" t="s">
        <v>37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</sheetData>
  <sheetProtection formatCells="0" formatColumns="0" formatRows="0" insertRows="0" autoFilter="0"/>
  <mergeCells count="5">
    <mergeCell ref="G2:G3"/>
    <mergeCell ref="G18:G19"/>
    <mergeCell ref="B2:F2"/>
    <mergeCell ref="B18:F18"/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2012-12-11T20:48:19Z</dcterms:created>
  <dcterms:modified xsi:type="dcterms:W3CDTF">2023-01-27T20:45:24Z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