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DIF 1\Desktop\CONTABILIDAD DIF\2025\INFORMACION FINANCIERA Y CUENTA PUBLICA 2025\INF FINANCIERA DIF DOLORES 3°TRIM 2025\SIRET\"/>
    </mc:Choice>
  </mc:AlternateContent>
  <xr:revisionPtr revIDLastSave="0" documentId="8_{AA5C1737-3EC3-4E01-A400-585291FB5FAB}" xr6:coauthVersionLast="47" xr6:coauthVersionMax="47" xr10:uidLastSave="{00000000-0000-0000-0000-000000000000}"/>
  <bookViews>
    <workbookView xWindow="-120" yWindow="-120" windowWidth="24240" windowHeight="1314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 name="_xlnm.Print_Area" localSheetId="0">INR!$A$1:$W$31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3" i="5" l="1"/>
  <c r="U22" i="5"/>
  <c r="U21" i="5"/>
  <c r="U20" i="5"/>
  <c r="U19" i="5" l="1"/>
  <c r="U18" i="5"/>
  <c r="U17" i="5"/>
  <c r="U13" i="5"/>
  <c r="U11" i="5"/>
  <c r="U10" i="5"/>
  <c r="U9" i="5"/>
  <c r="U8" i="5"/>
  <c r="U7" i="5"/>
  <c r="U6" i="5"/>
  <c r="U24" i="5"/>
  <c r="T16" i="5" l="1"/>
  <c r="T11" i="5"/>
  <c r="T13" i="5"/>
  <c r="T8" i="5"/>
  <c r="V5" i="5"/>
  <c r="T6" i="5" l="1"/>
  <c r="U5" i="5"/>
  <c r="T5" i="5" s="1"/>
  <c r="T24" i="5"/>
  <c r="T23" i="5"/>
  <c r="T21" i="5"/>
  <c r="T22" i="5"/>
  <c r="T20" i="5"/>
  <c r="T10" i="5"/>
  <c r="T19" i="5"/>
  <c r="T18" i="5"/>
  <c r="T17" i="5"/>
  <c r="T15" i="5"/>
  <c r="T12" i="5"/>
  <c r="T9" i="5"/>
  <c r="T7" i="5"/>
</calcChain>
</file>

<file path=xl/sharedStrings.xml><?xml version="1.0" encoding="utf-8"?>
<sst xmlns="http://schemas.openxmlformats.org/spreadsheetml/2006/main" count="334" uniqueCount="204">
  <si>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</si>
  <si>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</si>
  <si>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</si>
  <si>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</si>
  <si>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</si>
  <si>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</si>
  <si>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</si>
  <si>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</si>
  <si>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</si>
  <si>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</si>
  <si>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</si>
  <si>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</si>
  <si>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</si>
  <si>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</si>
  <si>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</si>
  <si>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</si>
  <si>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</si>
  <si>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</si>
  <si>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</si>
  <si>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</si>
  <si>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</si>
  <si>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</si>
  <si>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</si>
  <si>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</si>
  <si>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</si>
  <si>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</si>
  <si>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</si>
  <si>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</si>
  <si>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</si>
  <si>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</si>
  <si>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</si>
  <si>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</si>
  <si>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</si>
  <si>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</si>
  <si>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</si>
  <si>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</si>
  <si>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</si>
  <si>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</si>
  <si>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</si>
  <si>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</si>
  <si>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</si>
  <si>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</si>
  <si>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</si>
  <si>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</si>
  <si>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</si>
  <si>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</si>
  <si>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</si>
  <si>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</si>
  <si>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</si>
  <si>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</si>
  <si>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</si>
  <si>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</si>
  <si>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</si>
  <si>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</si>
  <si>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</si>
  <si>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</si>
  <si>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</si>
  <si>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</si>
  <si>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</si>
  <si>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</si>
  <si>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</si>
  <si>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</si>
  <si>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</si>
  <si>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</si>
  <si>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</si>
  <si>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</si>
  <si>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</si>
  <si>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</si>
  <si>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</si>
  <si>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</si>
  <si>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</si>
  <si>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</si>
  <si>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</si>
  <si>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</si>
  <si>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</si>
  <si>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</si>
  <si>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</si>
  <si>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</si>
  <si>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</si>
  <si>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</si>
  <si>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</si>
  <si>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</si>
  <si>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</si>
  <si>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</si>
  <si>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</si>
  <si>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</si>
  <si>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E0001</t>
  </si>
  <si>
    <t>SERVS. ASISTENCIALES P BIENESTAR DE LOS DOLORENSES</t>
  </si>
  <si>
    <t>PRESTACION DE SERVICIOS PUBLICOS</t>
  </si>
  <si>
    <t>2.6.3</t>
  </si>
  <si>
    <t>SISTEMA PARA EL DESARROLLO INTEGRAL DE LA FAMILIA DEL MUNICIPIO DE DOLORES HIDALGO, CUNA DE LA INDEPENDENCIA NACIONAL, GUANAJUATO</t>
  </si>
  <si>
    <t>Contribuir al bienestar social mediante la asistencia social a favor de sujetos vulnerables</t>
  </si>
  <si>
    <t xml:space="preserve">Cobertura de personas beneficiadas en materia de asistencia social </t>
  </si>
  <si>
    <t>(Total de beneficiarios durante el periodo anterior/total de beneficiarios en el periodo  actual-1*100).</t>
  </si>
  <si>
    <t>APOYOS BRINDADOS</t>
  </si>
  <si>
    <t>________________________________________________</t>
  </si>
  <si>
    <t>DIRECTORA GENERAL</t>
  </si>
  <si>
    <t>_____________________________________________</t>
  </si>
  <si>
    <t>Desayunos escolares fríos</t>
  </si>
  <si>
    <t>Direccion de asistencia social</t>
  </si>
  <si>
    <t>SI</t>
  </si>
  <si>
    <t>Contribuir al acceso a alimento inocuos y nutritivos de la poblacion en edad escolar, sujeta de asistencia social alimentaria, mediante la entrega de desayunos fríos diseñados con base en los CCN y acompañados de acciones de orientación alimentaria, aseguramiento de la calidad alimentaria y producción de alimentos.</t>
  </si>
  <si>
    <t>Porcentaje de personas atendidas</t>
  </si>
  <si>
    <t>Número de personas atendidas con raciones de desayunos frios entregadas en el periodo evaluado/numero de personas atendidas con raciones de desayunos frios autorizados  en el ejercicio fiscal*100</t>
  </si>
  <si>
    <t>MENORES ATENDIDOS</t>
  </si>
  <si>
    <t>PERSONAS ATENDIDAS</t>
  </si>
  <si>
    <t>Asistencia alimentaria en los primeros mil días de vidas</t>
  </si>
  <si>
    <t>Desayunos calientes</t>
  </si>
  <si>
    <t>Despensas</t>
  </si>
  <si>
    <t>Asistencia social</t>
  </si>
  <si>
    <t>Red Movil</t>
  </si>
  <si>
    <t>Niñas, niños y adolescentes desarrollan estilos de vida saludables (trabajo infantil)</t>
  </si>
  <si>
    <t>Desarrollo de habilidades parentales Crianza Positiva</t>
  </si>
  <si>
    <t>Asilo de ancianos Raymundo Carrillo Sanchez</t>
  </si>
  <si>
    <t>Centro de Atención Infantil Virgina Soto Rodriguez</t>
  </si>
  <si>
    <t>Centro gerontologico</t>
  </si>
  <si>
    <t>Servicio medico</t>
  </si>
  <si>
    <t>Servicio dental</t>
  </si>
  <si>
    <t>Servicio de psicologia</t>
  </si>
  <si>
    <t>Velatorio municipal</t>
  </si>
  <si>
    <t>Otorgar insumos necesarios para el bienestar general, maximizar y preservar las habilidades ocupacionales de la población</t>
  </si>
  <si>
    <t>Aplicar estrategias para favorecer el bienestar integral de los adultos mayores</t>
  </si>
  <si>
    <t>Brindar educación básica a la población que lo solicite, evaluando las necesidades y demanda de los servicios educativos</t>
  </si>
  <si>
    <t>Asistencia a personas que soliciten apoyo para obtencion de beneficios para su discapacidad</t>
  </si>
  <si>
    <t>Aplicar terapias de lenguaje acorde a las necesidades por el, o la interesado o interesada</t>
  </si>
  <si>
    <t>Porcentaje de asistencia jurídica y orientación social</t>
  </si>
  <si>
    <t>Otorgar servicios médicos a la población que lo requiera, evaluando las necesidades de manera indivualizada</t>
  </si>
  <si>
    <t xml:space="preserve">Prestar servicio dental para las necesidades que presente la población que lo solicite </t>
  </si>
  <si>
    <t>Porcentaje de servicios médicos otorgados</t>
  </si>
  <si>
    <t xml:space="preserve">Apoyar a la población vulnerable, para servicios funerarios requeridos en cualquier cirscuntancia presente </t>
  </si>
  <si>
    <t>Aplicar medidas de higiene y prevensión integral para el correcto desarrollo de las niñas y niños</t>
  </si>
  <si>
    <t>Número de personas atendidas con insumos alimentarios entregados en el periodo evaluado/numero de personas atendidas con insumos alimentarios autorizados  en el ejercicio fiscal*100</t>
  </si>
  <si>
    <t>Número de  personas atendidas con raciones de desayunos calientes entregados en el periodo evaluado/numero de  personas atendidas con raciones de desayunos calientes autorizados  en el ejercicio fiscal</t>
  </si>
  <si>
    <t>Número de personas beneficiadas con despensas entregadas en el periodo evaluado/numero de personas atendidas con despensas autorizadas  en el ejercicio fiscal*100</t>
  </si>
  <si>
    <t>Número de personas beneficiadas con apoyos asistenciales entregados en el periodo evaluado/numero de personas beneficiadas con  apoyos asistenciales autorizados  en el ejercicio fiscal*100</t>
  </si>
  <si>
    <t>número de persona atendidas en temas de desarrollo comunitario en el periodo evaluado/Número de personas atendidas en temas de desarrollo comunitario en el ejercicio fiscal*100</t>
  </si>
  <si>
    <t>número de persona atendidas en temas de prevención sobre el trabajo infantil en el periodo evaluado/Número de personas atendidas en temas sobre trabajo infantil en el ejercicio fiscal*100</t>
  </si>
  <si>
    <t>número de personas personas atendidas en temas de parentalidad positiva en el periodo evaluado/Número de personas atendidas en temas de parentalidad positiva n el ejercicio fiscal*100</t>
  </si>
  <si>
    <t>Número de adultos mayores con cuidados integrales albergados en el periodo evaluado/Número de adultos mayores con ciudados integrales programados en el ejercicio fiscal*100</t>
  </si>
  <si>
    <t>Número de niñas, niños y/o adolescentes con cuidados integrales albergados en el periodo evaluado/Número de niñas, niños y/o adolescentes con ciudados integrales programados en el ejercicio fiscal*100</t>
  </si>
  <si>
    <t>Número de raciones alimenticias proporcionadas a niñas y niños beneficiarios durante el periodos evaluado/Número de raciones alimenticias programadas a niñas y niños durante el ejercicio fiscal*100</t>
  </si>
  <si>
    <t>Numero de adultos mayores atendidos en platicas, talleres y/o servicios otorgados en el periodo evaluado/Número de adultos mayores  programados en platicas, talleres y/o servicios en el ejercicio fiscal*100</t>
  </si>
  <si>
    <t>Número de terapias físicas realizadas en el periodo evaluado/Número de terapias fisicas programadas en el ejercicio fiscal*100</t>
  </si>
  <si>
    <t>Número de terapias de lenguaje realizadas el periodo evaluado/Número de terapias de lenguaje programadas en el ejercicio fiscal*100</t>
  </si>
  <si>
    <t>Número de asesorias jurídicas brindadas en el periodo evaluado/Número de asesorías jurídicas programadas en el ejercicio fiscal*100</t>
  </si>
  <si>
    <t>Numero de consultas de medicina general otorgadas en el periodo evaluado/Número de consultas de medicina general  programadas en el ejercicio fiscal*100</t>
  </si>
  <si>
    <t>Numero de consultas dentales otorgadas en el periodo evaluado/Número de consultas dentales programadas en el ejercicio fiscal*100</t>
  </si>
  <si>
    <t>Numero de consultas psicológicas otorgadas en el periodo evaluado/Número de consultas psicológicas  programadas en el ejercicio fiscal*100</t>
  </si>
  <si>
    <t>Número de servicios funerarios realizados en el periodo evaluado/Número de servicios programados en el ejercicio fiscal*100</t>
  </si>
  <si>
    <t>ADULTOS MAYORES ATENDIDOS</t>
  </si>
  <si>
    <t>TERAPIAS FISICAS REALIZADAS</t>
  </si>
  <si>
    <t>TERAPIA DE LENGUAJE REALIZADAS</t>
  </si>
  <si>
    <t>ASESORIAS JURIDICAS BRINDADAS</t>
  </si>
  <si>
    <t>CONSULTAS OTORGADAS</t>
  </si>
  <si>
    <t>2270 personas beneficiadas</t>
  </si>
  <si>
    <t>62,496 apoyos otorgados</t>
  </si>
  <si>
    <t>2010 apoyos otorgados</t>
  </si>
  <si>
    <t>850 niñas, niños y adolescentes en prevención.</t>
  </si>
  <si>
    <t>350 personas atendidas en 8 talleres</t>
  </si>
  <si>
    <t>15 personas atendidas</t>
  </si>
  <si>
    <t>15,000  personas atendidas</t>
  </si>
  <si>
    <t>5,000 personas atendidas</t>
  </si>
  <si>
    <t>460 asesorías</t>
  </si>
  <si>
    <t>1500 personas atendidas</t>
  </si>
  <si>
    <t>2200 personas atendidas</t>
  </si>
  <si>
    <t>125 servicios</t>
  </si>
  <si>
    <t>PERSONAS BENEFICIADAS</t>
  </si>
  <si>
    <t>APOYOS OTORGADOS</t>
  </si>
  <si>
    <t>ADULTOS ATENDIDOS</t>
  </si>
  <si>
    <t>TERAPIAS REALIZADAS</t>
  </si>
  <si>
    <t>ASESORIAS OTORGADAS</t>
  </si>
  <si>
    <t>SERVICIOS OTORGADOS</t>
  </si>
  <si>
    <t>Contribuir al acceso a alimento inocuos y nutritivos de la poblacion en edad escolar, sujeta de asistencia social alimentaria, mediante la entrega de Dotación de insumos alimentarios para la preparación de desayunos o comida caliente preparadas en espacios alimentarios durante los días hábiles del delo escolar, que consta de cereales, leguminosas, alimentos de origen animal y verduras.</t>
  </si>
  <si>
    <t xml:space="preserve">Contribuir al acceso a alimentos inocuos y nutritivos de la poblacion en edad escolar, sujeta de asistencia social alimentaria, mediante la entrega de desayunos calientes, diseñados con base en los CCN, y acompañados de orientacion alimentaria, aseguramiento de la calidad alimentaria y produccion de alimentos. </t>
  </si>
  <si>
    <t>Contribuir al acceso a la alimentación a población en alguna situación de vulnerabilidad, mediante la entrega de una despensa básica.</t>
  </si>
  <si>
    <t>Contribuir al mejoramiento de las circunstancias y condiciones de vida de las familias y poblacion vulnerable del Municipio, facilitando su desarrollo integral de personas en situacion de vulnerabilidad, mediante el otorgamiento de apoyos economicos o en especie.</t>
  </si>
  <si>
    <t>Impulsar procesos de organización comunitaria y la participación social que contribuyan a generar capacidades autogestivas, asi como la instrumentacion de proyectos comunitarios, que cubran necesidades básicas, por medio de la integracion de grupos de desarrollo comunitario</t>
  </si>
  <si>
    <t>Propiciar condiciones que contribuyan a desalentar el trabajo infantil mediante acciones preventivas que generen estilos de vida saludables</t>
  </si>
  <si>
    <t>Fomentar la capacidad de los padres en la atención de estilos de crianza positivos y reforzamiento de los valores humanos hacia sus hijas e hijos</t>
  </si>
  <si>
    <t>Brindar servicios asistenciales integrales a los adultos mayores en estado de vulnerabilidad que lo requieran</t>
  </si>
  <si>
    <t>Brindar servicios asistenciales integrales a las niñas y niños que se encuentren en estado de vulnerabilidad que lo requieran</t>
  </si>
  <si>
    <t>otorgar servicios de cuidado, educacion y alimentacion a niñas y niños de 45 dias de nacidos a 5 años 11 meses de edad, hijos de madres trabajadoras</t>
  </si>
  <si>
    <t>Contribuir al desarrollo integral de las personas adultas mayores en aspectos relacionados con su estilo de vida, así como con sus usos y costubres, buscando mejorar sus condiciones de vida con vista a un envejecimiento activo y saludable, respetando su identidad.</t>
  </si>
  <si>
    <t>Brindar servicios de rehabilitacion integral a personas con discapacidad temporal o permanente, aplicando tratamientos terapeuticos dirigida a mejorar sus condiciones de vida</t>
  </si>
  <si>
    <t xml:space="preserve">Brindar asesoria jurídica a sujetos vulnerables. </t>
  </si>
  <si>
    <t>Brindar el servicio de medico general a poblacion en condicion de vulnerabilidad</t>
  </si>
  <si>
    <t>Brindar el servicio dental a la poblacion en condicion de vulnerabilidad</t>
  </si>
  <si>
    <t>Brindar el servicio de atención psicologica  a la poblacion en condicion de vulnerabilidad</t>
  </si>
  <si>
    <t>Otorgar servicios funerarios a la poblacion en general, atendiendo primordialmente las necesidades de la poblacion vulnerable.</t>
  </si>
  <si>
    <t>Centro de rehabilitacion</t>
  </si>
  <si>
    <t>SERVICIOS FUNERARIOS REALIZADOS</t>
  </si>
  <si>
    <t>15744 niñas y niños</t>
  </si>
  <si>
    <t>3520 niñas y niños</t>
  </si>
  <si>
    <t>232 personas y  7 comunidades atendidas</t>
  </si>
  <si>
    <t>CADI Jose Alfredo Jimenez Sandoval</t>
  </si>
  <si>
    <t>40 niños beneficiarios</t>
  </si>
  <si>
    <t>LIC. MICHEL KARYNE REYES LUCIO</t>
  </si>
  <si>
    <t>PRESIDENTA DEL CONSEJO DIRECTIVO</t>
  </si>
  <si>
    <t>L.A.T. LESLYE ANETTE VILLEGAS GALVAN</t>
  </si>
  <si>
    <t>110 niños beneficiarios</t>
  </si>
  <si>
    <t>120 Adultos mayores atendidos</t>
  </si>
  <si>
    <t>Asistencia Jurídica en Materia de Asistencia Social</t>
  </si>
  <si>
    <t>500 personas atendidas</t>
  </si>
  <si>
    <t>SISTEMA PARA EL DESARROLLO INTEGRAL DE LA FAMILIA DEL MUNICIPIO DE DOLORES HIDALGO, CUNA DE LA INDEPENDENCIA NACIONAL, GUANAJUATO
INDICADORES DE RESULTADOS
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</si>
</sst>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_-* #,##0_-;\-* #,##0_-;_-* &quot;-&quot;??_-;_-@_-"/>
  </numFmts>
  <fonts count="23"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b/>
      <sz val="8"/>
      <name val="Arial Narrow"/>
      <family val="2"/>
    </font>
    <font>
      <sz val="8"/>
      <name val="Arial Narrow"/>
      <family val="2"/>
    </font>
    <font>
      <sz val="8"/>
      <name val="Arial"/>
      <family val="2"/>
    </font>
    <font>
      <sz val="10"/>
      <color rgb="FF000000"/>
      <name val="Arial"/>
      <family val="2"/>
    </font>
    <font>
      <sz val="11"/>
      <name val="Arial"/>
      <family val="2"/>
    </font>
    <font>
      <sz val="8"/>
      <color rgb="FF000000"/>
      <name val="Arial"/>
      <family val="2"/>
    </font>
    <font>
      <sz val="8"/>
      <color indexed="8"/>
      <name val="Arial"/>
      <family val="2"/>
    </font>
    <font>
      <sz val="11"/>
      <color rgb="FF000000"/>
      <name val="Calibri"/>
    </font>
  </fonts>
  <fills count="12">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
      <patternFill patternType="solid">
        <fgColor theme="0"/>
        <bgColor rgb="FFFFFFFF"/>
      </patternFill>
    </fill>
  </fills>
  <borders count="1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right style="thin">
        <color indexed="64"/>
      </right>
      <top style="thin">
        <color indexed="64"/>
      </top>
      <bottom/>
      <diagonal/>
    </border>
  </borders>
  <cellStyleXfs count="22">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4" fillId="0" borderId="0" applyFont="0" applyFill="0" applyBorder="0" applyAlignment="0" applyProtection="0"/>
    <xf numFmtId="0" fontId="1" fillId="0" borderId="0"/>
    <xf numFmtId="0" fontId="1" fillId="0" borderId="0"/>
    <xf numFmtId="43" fontId="14" fillId="0" borderId="0" applyFont="0" applyFill="0" applyBorder="0" applyAlignment="0" applyProtection="0"/>
    <xf numFmtId="0" fontId="22" fillId="0" borderId="0"/>
  </cellStyleXfs>
  <cellXfs count="74">
    <xf numFmtId="0" fontId="0" fillId="0" borderId="0" xfId="0"/>
    <xf numFmtId="0" fontId="0" fillId="0" borderId="0" xfId="0" applyProtection="1">
      <protection locked="0"/>
    </xf>
    <xf numFmtId="0" fontId="7" fillId="0" borderId="0" xfId="0" applyFont="1" applyAlignment="1">
      <alignment horizontal="justify" vertical="top" wrapText="1"/>
    </xf>
    <xf numFmtId="0" fontId="6" fillId="2" borderId="0" xfId="8" applyFont="1" applyFill="1" applyAlignment="1">
      <alignment horizontal="justify" vertical="top" wrapText="1"/>
    </xf>
    <xf numFmtId="0" fontId="8" fillId="0" borderId="0" xfId="0" applyFont="1" applyAlignment="1">
      <alignment horizontal="justify" vertical="top" wrapText="1"/>
    </xf>
    <xf numFmtId="0" fontId="6" fillId="3" borderId="0" xfId="8" applyFont="1" applyFill="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2" fillId="0" borderId="0" xfId="0" applyFont="1" applyAlignment="1">
      <alignment horizontal="center" vertical="top"/>
    </xf>
    <xf numFmtId="0" fontId="4" fillId="5" borderId="2" xfId="0" applyFont="1" applyFill="1" applyBorder="1" applyAlignment="1">
      <alignment horizontal="center" vertical="center" wrapText="1"/>
    </xf>
    <xf numFmtId="4" fontId="4" fillId="6" borderId="2" xfId="16" applyNumberFormat="1" applyFont="1" applyFill="1" applyBorder="1" applyAlignment="1">
      <alignment horizontal="center" vertical="center" wrapText="1"/>
    </xf>
    <xf numFmtId="0" fontId="4" fillId="6" borderId="2"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16" applyFont="1" applyFill="1" applyBorder="1" applyAlignment="1">
      <alignment horizontal="center" vertical="center" wrapText="1"/>
    </xf>
    <xf numFmtId="0" fontId="4" fillId="9" borderId="3"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1" fillId="10" borderId="2" xfId="18" applyFont="1" applyFill="1" applyBorder="1" applyAlignment="1">
      <alignment horizontal="justify" vertical="center" wrapText="1"/>
    </xf>
    <xf numFmtId="0" fontId="16" fillId="10" borderId="2" xfId="0" applyFont="1" applyFill="1" applyBorder="1" applyAlignment="1">
      <alignment horizontal="center" vertical="center" wrapText="1"/>
    </xf>
    <xf numFmtId="0" fontId="16" fillId="10" borderId="2" xfId="16" applyFont="1" applyFill="1" applyBorder="1" applyAlignment="1">
      <alignment horizontal="center" vertical="center" wrapText="1"/>
    </xf>
    <xf numFmtId="9" fontId="16" fillId="10" borderId="2" xfId="17" applyFont="1" applyFill="1" applyBorder="1" applyAlignment="1">
      <alignment horizontal="center" vertical="center" wrapText="1"/>
    </xf>
    <xf numFmtId="0" fontId="11" fillId="10" borderId="2" xfId="0" applyFont="1" applyFill="1" applyBorder="1" applyAlignment="1" applyProtection="1">
      <alignment vertical="center"/>
      <protection locked="0"/>
    </xf>
    <xf numFmtId="0" fontId="19" fillId="10" borderId="2" xfId="0" quotePrefix="1" applyFont="1" applyFill="1" applyBorder="1" applyAlignment="1">
      <alignment horizontal="left" vertical="center" wrapText="1"/>
    </xf>
    <xf numFmtId="0" fontId="0" fillId="0" borderId="0" xfId="0" applyFont="1" applyProtection="1">
      <protection locked="0"/>
    </xf>
    <xf numFmtId="0" fontId="0" fillId="10" borderId="0" xfId="0" applyFont="1" applyFill="1" applyProtection="1">
      <protection locked="0"/>
    </xf>
    <xf numFmtId="0" fontId="0" fillId="10" borderId="0" xfId="0" applyFont="1" applyFill="1" applyProtection="1"/>
    <xf numFmtId="0" fontId="0" fillId="10" borderId="0" xfId="0" applyFont="1" applyFill="1" applyAlignment="1" applyProtection="1">
      <alignment vertical="center"/>
    </xf>
    <xf numFmtId="0" fontId="4" fillId="5" borderId="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top" wrapText="1"/>
    </xf>
    <xf numFmtId="0" fontId="4" fillId="6" borderId="6" xfId="16"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7" borderId="6" xfId="16" applyFont="1" applyFill="1" applyBorder="1" applyAlignment="1">
      <alignment horizontal="center" vertical="center" wrapText="1"/>
    </xf>
    <xf numFmtId="0" fontId="4" fillId="9" borderId="6" xfId="16" applyFont="1" applyFill="1" applyBorder="1" applyAlignment="1">
      <alignment horizontal="center" vertical="center" wrapText="1"/>
    </xf>
    <xf numFmtId="0" fontId="9" fillId="8" borderId="9" xfId="8" applyFont="1" applyFill="1" applyBorder="1" applyAlignment="1" applyProtection="1">
      <alignment horizontal="centerContinuous" vertical="center" wrapText="1"/>
      <protection locked="0"/>
    </xf>
    <xf numFmtId="0" fontId="9" fillId="8" borderId="10" xfId="8" applyFont="1" applyFill="1" applyBorder="1" applyAlignment="1" applyProtection="1">
      <alignment horizontal="centerContinuous" vertical="center" wrapText="1"/>
      <protection locked="0"/>
    </xf>
    <xf numFmtId="0" fontId="4" fillId="5" borderId="2" xfId="0" applyFont="1" applyFill="1" applyBorder="1" applyAlignment="1">
      <alignment horizontal="centerContinuous"/>
    </xf>
    <xf numFmtId="0" fontId="4" fillId="4" borderId="2" xfId="0" applyFont="1" applyFill="1" applyBorder="1" applyAlignment="1">
      <alignment horizontal="centerContinuous" vertical="center" wrapText="1"/>
    </xf>
    <xf numFmtId="0" fontId="4" fillId="7" borderId="2" xfId="0" applyFont="1" applyFill="1" applyBorder="1" applyAlignment="1">
      <alignment horizontal="centerContinuous" wrapText="1"/>
    </xf>
    <xf numFmtId="0" fontId="4" fillId="9" borderId="9" xfId="16" applyFont="1" applyFill="1" applyBorder="1" applyAlignment="1">
      <alignment horizontal="centerContinuous" vertical="center" wrapText="1"/>
    </xf>
    <xf numFmtId="0" fontId="4" fillId="10" borderId="2" xfId="16" applyFont="1" applyFill="1" applyBorder="1" applyAlignment="1">
      <alignment horizontal="center" vertical="center" wrapText="1"/>
    </xf>
    <xf numFmtId="0" fontId="18" fillId="10" borderId="2" xfId="0" applyFont="1" applyFill="1" applyBorder="1" applyAlignment="1">
      <alignment horizontal="left" vertical="center" wrapText="1"/>
    </xf>
    <xf numFmtId="0" fontId="9" fillId="10" borderId="4" xfId="0" applyFont="1" applyFill="1" applyBorder="1" applyAlignment="1">
      <alignment horizontal="center" vertical="center" wrapText="1"/>
    </xf>
    <xf numFmtId="0" fontId="9" fillId="10" borderId="8" xfId="16" applyFont="1" applyFill="1" applyBorder="1" applyAlignment="1">
      <alignment horizontal="center" vertical="center" wrapText="1"/>
    </xf>
    <xf numFmtId="0" fontId="9" fillId="10" borderId="8" xfId="0" applyFont="1" applyFill="1" applyBorder="1" applyAlignment="1">
      <alignment horizontal="center" vertical="center" wrapText="1"/>
    </xf>
    <xf numFmtId="0" fontId="9" fillId="10" borderId="0" xfId="16" applyFont="1" applyFill="1" applyBorder="1" applyAlignment="1">
      <alignment horizontal="center" vertical="center" wrapText="1"/>
    </xf>
    <xf numFmtId="0" fontId="9" fillId="10" borderId="7" xfId="16" applyFont="1" applyFill="1" applyBorder="1" applyAlignment="1">
      <alignment horizontal="center" vertical="center" wrapText="1"/>
    </xf>
    <xf numFmtId="0" fontId="17" fillId="10" borderId="0" xfId="0" applyFont="1" applyFill="1" applyAlignment="1">
      <alignment horizontal="center"/>
    </xf>
    <xf numFmtId="4" fontId="9" fillId="10" borderId="2" xfId="16" applyNumberFormat="1" applyFont="1" applyFill="1" applyBorder="1" applyAlignment="1">
      <alignment horizontal="center" vertical="center" wrapText="1"/>
    </xf>
    <xf numFmtId="0" fontId="9" fillId="10" borderId="2" xfId="16" applyFont="1" applyFill="1" applyBorder="1" applyAlignment="1">
      <alignment horizontal="center" vertical="center" wrapText="1"/>
    </xf>
    <xf numFmtId="0" fontId="9" fillId="10" borderId="2" xfId="0" applyFont="1" applyFill="1" applyBorder="1" applyAlignment="1">
      <alignment horizontal="center" vertical="center" wrapText="1"/>
    </xf>
    <xf numFmtId="0" fontId="17" fillId="10" borderId="2" xfId="0" applyFont="1" applyFill="1" applyBorder="1" applyAlignment="1" applyProtection="1">
      <alignment horizontal="center" vertical="center"/>
      <protection locked="0"/>
    </xf>
    <xf numFmtId="0" fontId="17" fillId="10" borderId="2" xfId="0" applyFont="1" applyFill="1" applyBorder="1" applyAlignment="1" applyProtection="1">
      <alignment horizontal="center" vertical="center" wrapText="1"/>
      <protection locked="0"/>
    </xf>
    <xf numFmtId="9" fontId="9" fillId="10" borderId="2" xfId="16" applyNumberFormat="1" applyFont="1" applyFill="1" applyBorder="1" applyAlignment="1">
      <alignment horizontal="center" vertical="center" wrapText="1"/>
    </xf>
    <xf numFmtId="165" fontId="9" fillId="10" borderId="8" xfId="20" applyNumberFormat="1" applyFont="1" applyFill="1" applyBorder="1" applyAlignment="1">
      <alignment horizontal="center" vertical="center" wrapText="1"/>
    </xf>
    <xf numFmtId="0" fontId="10" fillId="0" borderId="0" xfId="19" applyFont="1" applyFill="1" applyBorder="1" applyAlignment="1" applyProtection="1">
      <alignment horizontal="center" vertical="top"/>
      <protection locked="0"/>
    </xf>
    <xf numFmtId="0" fontId="9" fillId="11" borderId="2" xfId="0" applyFont="1" applyFill="1" applyBorder="1" applyAlignment="1">
      <alignment horizontal="center" vertical="center" wrapText="1"/>
    </xf>
    <xf numFmtId="0" fontId="20" fillId="10" borderId="2" xfId="0" applyFont="1" applyFill="1" applyBorder="1" applyAlignment="1">
      <alignment horizontal="center" vertical="center" wrapText="1"/>
    </xf>
    <xf numFmtId="0" fontId="21" fillId="10" borderId="2" xfId="0" applyFont="1" applyFill="1" applyBorder="1" applyAlignment="1">
      <alignment vertical="center" wrapText="1"/>
    </xf>
    <xf numFmtId="0" fontId="20" fillId="10" borderId="2" xfId="0" applyFont="1" applyFill="1" applyBorder="1" applyAlignment="1">
      <alignment horizontal="left" vertical="center" wrapText="1"/>
    </xf>
    <xf numFmtId="0" fontId="17" fillId="10" borderId="2" xfId="0" quotePrefix="1" applyFont="1" applyFill="1" applyBorder="1" applyAlignment="1">
      <alignment horizontal="center" vertical="center" wrapText="1"/>
    </xf>
    <xf numFmtId="0" fontId="0" fillId="10" borderId="2" xfId="0" applyFill="1" applyBorder="1" applyProtection="1">
      <protection locked="0"/>
    </xf>
    <xf numFmtId="0" fontId="0" fillId="10" borderId="0" xfId="0" applyFill="1"/>
    <xf numFmtId="0" fontId="0" fillId="10" borderId="0" xfId="0" applyFill="1" applyProtection="1">
      <protection locked="0"/>
    </xf>
    <xf numFmtId="4" fontId="17" fillId="10" borderId="2" xfId="0" applyNumberFormat="1" applyFont="1" applyFill="1" applyBorder="1" applyAlignment="1" applyProtection="1">
      <alignment horizontal="center" vertical="center"/>
      <protection locked="0"/>
    </xf>
    <xf numFmtId="0" fontId="9" fillId="8" borderId="1" xfId="8" applyFont="1" applyFill="1" applyBorder="1" applyAlignment="1" applyProtection="1">
      <alignment horizontal="center" vertical="center" wrapText="1"/>
      <protection locked="0"/>
    </xf>
    <xf numFmtId="0" fontId="9" fillId="8" borderId="0" xfId="8" applyFont="1" applyFill="1" applyBorder="1" applyAlignment="1" applyProtection="1">
      <alignment horizontal="center" vertical="center" wrapText="1"/>
      <protection locked="0"/>
    </xf>
    <xf numFmtId="0" fontId="10" fillId="0" borderId="0" xfId="19" applyFont="1" applyFill="1" applyBorder="1" applyAlignment="1" applyProtection="1">
      <alignment horizontal="center" vertical="top"/>
      <protection locked="0"/>
    </xf>
    <xf numFmtId="0" fontId="4" fillId="6" borderId="5" xfId="8" applyFont="1" applyFill="1" applyBorder="1" applyAlignment="1" applyProtection="1">
      <alignment horizontal="center" vertical="center" wrapText="1"/>
      <protection locked="0"/>
    </xf>
    <xf numFmtId="0" fontId="4" fillId="6" borderId="6" xfId="8" applyFont="1" applyFill="1" applyBorder="1" applyAlignment="1" applyProtection="1">
      <alignment horizontal="center" vertical="center" wrapText="1"/>
      <protection locked="0"/>
    </xf>
    <xf numFmtId="0" fontId="4" fillId="6" borderId="3" xfId="8" applyFont="1" applyFill="1" applyBorder="1" applyAlignment="1" applyProtection="1">
      <alignment horizontal="center" vertical="center" wrapText="1"/>
      <protection locked="0"/>
    </xf>
    <xf numFmtId="3" fontId="9" fillId="0" borderId="2" xfId="0" applyNumberFormat="1" applyFont="1" applyBorder="1" applyAlignment="1" applyProtection="1">
      <alignment vertical="center"/>
      <protection locked="0"/>
    </xf>
  </cellXfs>
  <cellStyles count="22">
    <cellStyle name="Euro" xfId="1" xr:uid="{00000000-0005-0000-0000-000000000000}"/>
    <cellStyle name="Millares" xfId="20"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2 3" xfId="19" xr:uid="{00000000-0005-0000-0000-00000A000000}"/>
    <cellStyle name="Normal 3" xfId="9" xr:uid="{00000000-0005-0000-0000-00000B000000}"/>
    <cellStyle name="Normal 4" xfId="10" xr:uid="{00000000-0005-0000-0000-00000C000000}"/>
    <cellStyle name="Normal 4 2" xfId="11" xr:uid="{00000000-0005-0000-0000-00000D000000}"/>
    <cellStyle name="Normal 5" xfId="12" xr:uid="{00000000-0005-0000-0000-00000E000000}"/>
    <cellStyle name="Normal 5 2" xfId="13" xr:uid="{00000000-0005-0000-0000-00000F000000}"/>
    <cellStyle name="Normal 6" xfId="14" xr:uid="{00000000-0005-0000-0000-000010000000}"/>
    <cellStyle name="Normal 6 2" xfId="15" xr:uid="{00000000-0005-0000-0000-000011000000}"/>
    <cellStyle name="Normal 7" xfId="21" xr:uid="{00000000-0005-0000-0000-000012000000}"/>
    <cellStyle name="Normal 8 2" xfId="18" xr:uid="{00000000-0005-0000-0000-000013000000}"/>
    <cellStyle name="Normal_141008Reportes Cuadros Institucionales-sectorialesADV" xfId="16" xr:uid="{00000000-0005-0000-0000-000014000000}"/>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102419</xdr:colOff>
      <xdr:row>0</xdr:row>
      <xdr:rowOff>40968</xdr:rowOff>
    </xdr:from>
    <xdr:to>
      <xdr:col>0</xdr:col>
      <xdr:colOff>850081</xdr:colOff>
      <xdr:row>0</xdr:row>
      <xdr:rowOff>1153966</xdr:rowOff>
    </xdr:to>
    <xdr:pic>
      <xdr:nvPicPr>
        <xdr:cNvPr id="2" name="Imagen 1">
          <a:extLst>
            <a:ext uri="{FF2B5EF4-FFF2-40B4-BE49-F238E27FC236}">
              <a16:creationId xmlns:a16="http://schemas.microsoft.com/office/drawing/2014/main" id="{D72F3E2A-F823-408F-8327-8D500F55D4A4}"/>
            </a:ext>
          </a:extLst>
        </xdr:cNvPr>
        <xdr:cNvPicPr>
          <a:picLocks noChangeAspect="1"/>
        </xdr:cNvPicPr>
      </xdr:nvPicPr>
      <xdr:blipFill>
        <a:blip xmlns:r="http://schemas.openxmlformats.org/officeDocument/2006/relationships" r:embed="rId1"/>
        <a:stretch>
          <a:fillRect/>
        </a:stretch>
      </xdr:blipFill>
      <xdr:spPr>
        <a:xfrm>
          <a:off x="102419" y="40968"/>
          <a:ext cx="747662" cy="11129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9"/>
  <sheetViews>
    <sheetView tabSelected="1" topLeftCell="A2" zoomScale="93" zoomScaleNormal="93" workbookViewId="0">
      <pane ySplit="1830" topLeftCell="A24" activePane="bottomLeft"/>
      <selection activeCell="X2" sqref="X2"/>
      <selection pane="bottomLeft" sqref="A1:S31"/>
    </sheetView>
  </sheetViews>
  <sheetFormatPr baseColWidth="10" defaultColWidth="12" defaultRowHeight="11.25" x14ac:dyDescent="0.2"/>
  <cols>
    <col min="1" max="1" width="19.6640625" customWidth="1"/>
    <col min="2" max="2" width="16" style="1" customWidth="1"/>
    <col min="3" max="3" width="37" style="1" bestFit="1" customWidth="1"/>
    <col min="4" max="4" width="26" style="1" customWidth="1"/>
    <col min="5" max="5" width="21.5" style="1" customWidth="1"/>
    <col min="6" max="10" width="17" style="1" customWidth="1"/>
    <col min="11" max="11" width="15.5" style="1" customWidth="1"/>
    <col min="12" max="12" width="14.1640625" style="1" customWidth="1"/>
    <col min="13" max="13" width="46" style="1" customWidth="1"/>
    <col min="14" max="14" width="44" style="1" customWidth="1"/>
    <col min="15" max="15" width="14.1640625" style="1" customWidth="1"/>
    <col min="16" max="16" width="42.6640625" style="1" customWidth="1"/>
    <col min="17" max="17" width="33.33203125" style="1" customWidth="1"/>
    <col min="18" max="21" width="12" style="1"/>
    <col min="22" max="22" width="13" style="1" bestFit="1" customWidth="1"/>
    <col min="23" max="23" width="14.5" customWidth="1"/>
  </cols>
  <sheetData>
    <row r="1" spans="1:23" ht="93" customHeight="1" x14ac:dyDescent="0.2">
      <c r="A1" s="67" t="s">
        <v>203</v>
      </c>
      <c r="B1" s="68"/>
      <c r="C1" s="68"/>
      <c r="D1" s="68"/>
      <c r="E1" s="68"/>
      <c r="F1" s="68"/>
      <c r="G1" s="68"/>
      <c r="H1" s="68"/>
      <c r="I1" s="68"/>
      <c r="J1" s="68"/>
      <c r="K1" s="68"/>
      <c r="L1" s="68"/>
      <c r="M1" s="68"/>
      <c r="N1" s="68"/>
      <c r="O1" s="68"/>
      <c r="P1" s="68"/>
      <c r="Q1" s="68"/>
      <c r="R1" s="68"/>
      <c r="S1" s="68"/>
      <c r="T1" s="36"/>
      <c r="U1" s="36"/>
      <c r="V1" s="36"/>
      <c r="W1" s="37"/>
    </row>
    <row r="2" spans="1:23" ht="18" customHeight="1" x14ac:dyDescent="0.2">
      <c r="A2" s="38" t="s">
        <v>85</v>
      </c>
      <c r="B2" s="38"/>
      <c r="C2" s="38"/>
      <c r="D2" s="38"/>
      <c r="E2" s="38"/>
      <c r="F2" s="70" t="s">
        <v>2</v>
      </c>
      <c r="G2" s="71"/>
      <c r="H2" s="71"/>
      <c r="I2" s="71"/>
      <c r="J2" s="72"/>
      <c r="K2" s="39" t="s">
        <v>72</v>
      </c>
      <c r="L2" s="39"/>
      <c r="M2" s="39"/>
      <c r="N2" s="40" t="s">
        <v>73</v>
      </c>
      <c r="O2" s="40"/>
      <c r="P2" s="40"/>
      <c r="Q2" s="40"/>
      <c r="R2" s="40"/>
      <c r="S2" s="40"/>
      <c r="T2" s="40"/>
      <c r="U2" s="41" t="s">
        <v>55</v>
      </c>
      <c r="V2" s="41"/>
      <c r="W2" s="41"/>
    </row>
    <row r="3" spans="1:23" ht="54.75" customHeight="1" x14ac:dyDescent="0.2">
      <c r="A3" s="11" t="s">
        <v>50</v>
      </c>
      <c r="B3" s="11" t="s">
        <v>49</v>
      </c>
      <c r="C3" s="11" t="s">
        <v>48</v>
      </c>
      <c r="D3" s="11" t="s">
        <v>47</v>
      </c>
      <c r="E3" s="11" t="s">
        <v>46</v>
      </c>
      <c r="F3" s="12" t="s">
        <v>45</v>
      </c>
      <c r="G3" s="12" t="s">
        <v>44</v>
      </c>
      <c r="H3" s="12" t="s">
        <v>43</v>
      </c>
      <c r="I3" s="13" t="s">
        <v>42</v>
      </c>
      <c r="J3" s="13" t="s">
        <v>41</v>
      </c>
      <c r="K3" s="14" t="s">
        <v>40</v>
      </c>
      <c r="L3" s="14" t="s">
        <v>39</v>
      </c>
      <c r="M3" s="14" t="s">
        <v>26</v>
      </c>
      <c r="N3" s="15" t="s">
        <v>38</v>
      </c>
      <c r="O3" s="15" t="s">
        <v>37</v>
      </c>
      <c r="P3" s="15" t="s">
        <v>36</v>
      </c>
      <c r="Q3" s="15" t="s">
        <v>84</v>
      </c>
      <c r="R3" s="15" t="s">
        <v>35</v>
      </c>
      <c r="S3" s="15" t="s">
        <v>34</v>
      </c>
      <c r="T3" s="15" t="s">
        <v>33</v>
      </c>
      <c r="U3" s="16" t="s">
        <v>54</v>
      </c>
      <c r="V3" s="17" t="s">
        <v>31</v>
      </c>
      <c r="W3" s="17" t="s">
        <v>71</v>
      </c>
    </row>
    <row r="4" spans="1:23" ht="15" customHeight="1" x14ac:dyDescent="0.2">
      <c r="A4" s="29">
        <v>1</v>
      </c>
      <c r="B4" s="30">
        <v>2</v>
      </c>
      <c r="C4" s="29">
        <v>3</v>
      </c>
      <c r="D4" s="31">
        <v>4</v>
      </c>
      <c r="E4" s="29">
        <v>5</v>
      </c>
      <c r="F4" s="32">
        <v>6</v>
      </c>
      <c r="G4" s="32">
        <v>7</v>
      </c>
      <c r="H4" s="32">
        <v>8</v>
      </c>
      <c r="I4" s="32">
        <v>9</v>
      </c>
      <c r="J4" s="32">
        <v>10</v>
      </c>
      <c r="K4" s="33">
        <v>11</v>
      </c>
      <c r="L4" s="33">
        <v>12</v>
      </c>
      <c r="M4" s="33">
        <v>13</v>
      </c>
      <c r="N4" s="34">
        <v>14</v>
      </c>
      <c r="O4" s="34">
        <v>15</v>
      </c>
      <c r="P4" s="34">
        <v>16</v>
      </c>
      <c r="Q4" s="34">
        <v>17</v>
      </c>
      <c r="R4" s="34">
        <v>18</v>
      </c>
      <c r="S4" s="34">
        <v>19</v>
      </c>
      <c r="T4" s="34">
        <v>20</v>
      </c>
      <c r="U4" s="35">
        <v>21</v>
      </c>
      <c r="V4" s="35">
        <v>22</v>
      </c>
      <c r="W4" s="35">
        <v>23</v>
      </c>
    </row>
    <row r="5" spans="1:23" s="49" customFormat="1" ht="126" customHeight="1" x14ac:dyDescent="0.2">
      <c r="A5" s="44" t="s">
        <v>88</v>
      </c>
      <c r="B5" s="44" t="s">
        <v>86</v>
      </c>
      <c r="C5" s="44" t="s">
        <v>87</v>
      </c>
      <c r="D5" s="44" t="s">
        <v>89</v>
      </c>
      <c r="E5" s="44" t="s">
        <v>90</v>
      </c>
      <c r="F5" s="73">
        <v>39183986.479999997</v>
      </c>
      <c r="G5" s="73">
        <v>3006614.63</v>
      </c>
      <c r="H5" s="73">
        <v>42190601.109999999</v>
      </c>
      <c r="I5" s="73">
        <v>28675851.870000001</v>
      </c>
      <c r="J5" s="73">
        <v>28675851.870000001</v>
      </c>
      <c r="K5" s="46" t="s">
        <v>100</v>
      </c>
      <c r="L5" s="53" t="s">
        <v>27</v>
      </c>
      <c r="M5" s="54" t="s">
        <v>91</v>
      </c>
      <c r="N5" s="51" t="s">
        <v>92</v>
      </c>
      <c r="O5" s="45" t="s">
        <v>27</v>
      </c>
      <c r="P5" s="47" t="s">
        <v>93</v>
      </c>
      <c r="Q5" s="53" t="s">
        <v>105</v>
      </c>
      <c r="R5" s="56">
        <v>134465</v>
      </c>
      <c r="S5" s="45">
        <v>0</v>
      </c>
      <c r="T5" s="55">
        <f t="shared" ref="T5:T13" si="0">+U5/V5</f>
        <v>0.75394075100851243</v>
      </c>
      <c r="U5" s="45">
        <f>SUM(U6:U24)</f>
        <v>84850</v>
      </c>
      <c r="V5" s="45">
        <f>SUM(V6:V24)</f>
        <v>112542</v>
      </c>
      <c r="W5" s="48" t="s">
        <v>94</v>
      </c>
    </row>
    <row r="6" spans="1:23" s="49" customFormat="1" ht="81" customHeight="1" x14ac:dyDescent="0.2">
      <c r="A6" s="52"/>
      <c r="B6" s="52"/>
      <c r="C6" s="52" t="s">
        <v>98</v>
      </c>
      <c r="D6" s="52" t="s">
        <v>89</v>
      </c>
      <c r="E6" s="52" t="s">
        <v>99</v>
      </c>
      <c r="F6" s="50"/>
      <c r="G6" s="50"/>
      <c r="H6" s="50"/>
      <c r="I6" s="51"/>
      <c r="J6" s="51"/>
      <c r="K6" s="52" t="s">
        <v>100</v>
      </c>
      <c r="L6" s="53" t="s">
        <v>30</v>
      </c>
      <c r="M6" s="54" t="s">
        <v>101</v>
      </c>
      <c r="N6" s="51" t="s">
        <v>102</v>
      </c>
      <c r="O6" s="51" t="s">
        <v>30</v>
      </c>
      <c r="P6" s="51" t="s">
        <v>103</v>
      </c>
      <c r="Q6" s="53" t="s">
        <v>105</v>
      </c>
      <c r="R6" s="51" t="s">
        <v>191</v>
      </c>
      <c r="S6" s="51">
        <v>0</v>
      </c>
      <c r="T6" s="55">
        <f t="shared" si="0"/>
        <v>0.72484756097560976</v>
      </c>
      <c r="U6" s="51">
        <f>(1312+ 1246+1246)*3</f>
        <v>11412</v>
      </c>
      <c r="V6" s="52">
        <v>15744</v>
      </c>
      <c r="W6" s="51" t="s">
        <v>104</v>
      </c>
    </row>
    <row r="7" spans="1:23" s="49" customFormat="1" ht="101.25" customHeight="1" x14ac:dyDescent="0.2">
      <c r="A7" s="52"/>
      <c r="B7" s="52"/>
      <c r="C7" s="52" t="s">
        <v>106</v>
      </c>
      <c r="D7" s="52" t="s">
        <v>89</v>
      </c>
      <c r="E7" s="52" t="s">
        <v>99</v>
      </c>
      <c r="F7" s="50"/>
      <c r="G7" s="50"/>
      <c r="H7" s="50"/>
      <c r="I7" s="51"/>
      <c r="J7" s="51"/>
      <c r="K7" s="52" t="s">
        <v>100</v>
      </c>
      <c r="L7" s="53" t="s">
        <v>30</v>
      </c>
      <c r="M7" s="54" t="s">
        <v>172</v>
      </c>
      <c r="N7" s="51" t="s">
        <v>102</v>
      </c>
      <c r="O7" s="51" t="s">
        <v>30</v>
      </c>
      <c r="P7" s="51" t="s">
        <v>131</v>
      </c>
      <c r="Q7" s="53" t="s">
        <v>105</v>
      </c>
      <c r="R7" s="51" t="s">
        <v>192</v>
      </c>
      <c r="S7" s="51">
        <v>0</v>
      </c>
      <c r="T7" s="55">
        <f t="shared" si="0"/>
        <v>0.76704545454545459</v>
      </c>
      <c r="U7" s="51">
        <f>1800+(15*60)</f>
        <v>2700</v>
      </c>
      <c r="V7" s="52">
        <v>3520</v>
      </c>
      <c r="W7" s="51" t="s">
        <v>104</v>
      </c>
    </row>
    <row r="8" spans="1:23" s="49" customFormat="1" ht="84.75" customHeight="1" x14ac:dyDescent="0.2">
      <c r="A8" s="52"/>
      <c r="B8" s="52"/>
      <c r="C8" s="52" t="s">
        <v>107</v>
      </c>
      <c r="D8" s="52" t="s">
        <v>89</v>
      </c>
      <c r="E8" s="52" t="s">
        <v>99</v>
      </c>
      <c r="F8" s="50"/>
      <c r="G8" s="50"/>
      <c r="H8" s="50"/>
      <c r="I8" s="51"/>
      <c r="J8" s="51"/>
      <c r="K8" s="52" t="s">
        <v>100</v>
      </c>
      <c r="L8" s="53" t="s">
        <v>30</v>
      </c>
      <c r="M8" s="54" t="s">
        <v>173</v>
      </c>
      <c r="N8" s="51" t="s">
        <v>102</v>
      </c>
      <c r="O8" s="51" t="s">
        <v>30</v>
      </c>
      <c r="P8" s="51" t="s">
        <v>132</v>
      </c>
      <c r="Q8" s="53" t="s">
        <v>105</v>
      </c>
      <c r="R8" s="51" t="s">
        <v>154</v>
      </c>
      <c r="S8" s="51">
        <v>0</v>
      </c>
      <c r="T8" s="55">
        <f t="shared" si="0"/>
        <v>0.74008810572687223</v>
      </c>
      <c r="U8" s="51">
        <f>560+560+560</f>
        <v>1680</v>
      </c>
      <c r="V8" s="52">
        <v>2270</v>
      </c>
      <c r="W8" s="51" t="s">
        <v>166</v>
      </c>
    </row>
    <row r="9" spans="1:23" s="49" customFormat="1" ht="84.75" customHeight="1" x14ac:dyDescent="0.2">
      <c r="A9" s="52"/>
      <c r="B9" s="52"/>
      <c r="C9" s="52" t="s">
        <v>108</v>
      </c>
      <c r="D9" s="52" t="s">
        <v>89</v>
      </c>
      <c r="E9" s="52" t="s">
        <v>99</v>
      </c>
      <c r="F9" s="50"/>
      <c r="G9" s="50"/>
      <c r="H9" s="50"/>
      <c r="I9" s="51"/>
      <c r="J9" s="51"/>
      <c r="K9" s="52" t="s">
        <v>100</v>
      </c>
      <c r="L9" s="53" t="s">
        <v>30</v>
      </c>
      <c r="M9" s="54" t="s">
        <v>174</v>
      </c>
      <c r="N9" s="58" t="s">
        <v>120</v>
      </c>
      <c r="O9" s="51" t="s">
        <v>30</v>
      </c>
      <c r="P9" s="51" t="s">
        <v>133</v>
      </c>
      <c r="Q9" s="53" t="s">
        <v>105</v>
      </c>
      <c r="R9" s="51" t="s">
        <v>155</v>
      </c>
      <c r="S9" s="51">
        <v>0</v>
      </c>
      <c r="T9" s="55">
        <f t="shared" si="0"/>
        <v>0.75</v>
      </c>
      <c r="U9" s="51">
        <f>15624*3</f>
        <v>46872</v>
      </c>
      <c r="V9" s="52">
        <v>62496</v>
      </c>
      <c r="W9" s="51" t="s">
        <v>167</v>
      </c>
    </row>
    <row r="10" spans="1:23" s="49" customFormat="1" ht="84.75" customHeight="1" x14ac:dyDescent="0.2">
      <c r="A10" s="52"/>
      <c r="B10" s="52"/>
      <c r="C10" s="52" t="s">
        <v>109</v>
      </c>
      <c r="D10" s="52" t="s">
        <v>89</v>
      </c>
      <c r="E10" s="52" t="s">
        <v>99</v>
      </c>
      <c r="F10" s="50"/>
      <c r="G10" s="50"/>
      <c r="H10" s="50"/>
      <c r="I10" s="51"/>
      <c r="J10" s="51"/>
      <c r="K10" s="52" t="s">
        <v>100</v>
      </c>
      <c r="L10" s="53" t="s">
        <v>30</v>
      </c>
      <c r="M10" s="54" t="s">
        <v>175</v>
      </c>
      <c r="N10" s="51" t="s">
        <v>102</v>
      </c>
      <c r="O10" s="51" t="s">
        <v>30</v>
      </c>
      <c r="P10" s="51" t="s">
        <v>134</v>
      </c>
      <c r="Q10" s="53" t="s">
        <v>105</v>
      </c>
      <c r="R10" s="51" t="s">
        <v>156</v>
      </c>
      <c r="S10" s="51">
        <v>0</v>
      </c>
      <c r="T10" s="55">
        <f t="shared" si="0"/>
        <v>0.91442786069651738</v>
      </c>
      <c r="U10" s="51">
        <f>683+820+335</f>
        <v>1838</v>
      </c>
      <c r="V10" s="52">
        <v>2010</v>
      </c>
      <c r="W10" s="51" t="s">
        <v>167</v>
      </c>
    </row>
    <row r="11" spans="1:23" s="49" customFormat="1" ht="84.75" customHeight="1" x14ac:dyDescent="0.2">
      <c r="A11" s="52"/>
      <c r="B11" s="52"/>
      <c r="C11" s="52" t="s">
        <v>110</v>
      </c>
      <c r="D11" s="52" t="s">
        <v>89</v>
      </c>
      <c r="E11" s="52" t="s">
        <v>99</v>
      </c>
      <c r="F11" s="50"/>
      <c r="G11" s="50"/>
      <c r="H11" s="50"/>
      <c r="I11" s="51"/>
      <c r="J11" s="51"/>
      <c r="K11" s="52" t="s">
        <v>100</v>
      </c>
      <c r="L11" s="53" t="s">
        <v>30</v>
      </c>
      <c r="M11" s="54" t="s">
        <v>176</v>
      </c>
      <c r="N11" s="51" t="s">
        <v>102</v>
      </c>
      <c r="O11" s="51" t="s">
        <v>30</v>
      </c>
      <c r="P11" s="51" t="s">
        <v>135</v>
      </c>
      <c r="Q11" s="53" t="s">
        <v>105</v>
      </c>
      <c r="R11" s="51" t="s">
        <v>193</v>
      </c>
      <c r="S11" s="51">
        <v>0</v>
      </c>
      <c r="T11" s="55">
        <f t="shared" si="0"/>
        <v>0.80603448275862066</v>
      </c>
      <c r="U11" s="51">
        <f>28+9+20+50+80</f>
        <v>187</v>
      </c>
      <c r="V11" s="52">
        <v>232</v>
      </c>
      <c r="W11" s="51" t="s">
        <v>166</v>
      </c>
    </row>
    <row r="12" spans="1:23" s="49" customFormat="1" ht="84.75" customHeight="1" x14ac:dyDescent="0.2">
      <c r="A12" s="52"/>
      <c r="B12" s="52"/>
      <c r="C12" s="52" t="s">
        <v>111</v>
      </c>
      <c r="D12" s="52" t="s">
        <v>89</v>
      </c>
      <c r="E12" s="52" t="s">
        <v>99</v>
      </c>
      <c r="F12" s="50"/>
      <c r="G12" s="50"/>
      <c r="H12" s="50"/>
      <c r="I12" s="51"/>
      <c r="J12" s="51"/>
      <c r="K12" s="52" t="s">
        <v>100</v>
      </c>
      <c r="L12" s="53" t="s">
        <v>30</v>
      </c>
      <c r="M12" s="54" t="s">
        <v>177</v>
      </c>
      <c r="N12" s="51" t="s">
        <v>102</v>
      </c>
      <c r="O12" s="51" t="s">
        <v>30</v>
      </c>
      <c r="P12" s="51" t="s">
        <v>136</v>
      </c>
      <c r="Q12" s="53" t="s">
        <v>105</v>
      </c>
      <c r="R12" s="51" t="s">
        <v>157</v>
      </c>
      <c r="S12" s="51">
        <v>0</v>
      </c>
      <c r="T12" s="55">
        <f t="shared" si="0"/>
        <v>0</v>
      </c>
      <c r="U12" s="51">
        <v>0</v>
      </c>
      <c r="V12" s="52">
        <v>850</v>
      </c>
      <c r="W12" s="51" t="s">
        <v>104</v>
      </c>
    </row>
    <row r="13" spans="1:23" s="49" customFormat="1" ht="84.75" customHeight="1" x14ac:dyDescent="0.2">
      <c r="A13" s="52"/>
      <c r="B13" s="52"/>
      <c r="C13" s="52" t="s">
        <v>112</v>
      </c>
      <c r="D13" s="52" t="s">
        <v>89</v>
      </c>
      <c r="E13" s="52" t="s">
        <v>99</v>
      </c>
      <c r="F13" s="50"/>
      <c r="G13" s="50"/>
      <c r="H13" s="50"/>
      <c r="I13" s="51"/>
      <c r="J13" s="51"/>
      <c r="K13" s="52" t="s">
        <v>100</v>
      </c>
      <c r="L13" s="53" t="s">
        <v>30</v>
      </c>
      <c r="M13" s="54" t="s">
        <v>178</v>
      </c>
      <c r="N13" s="51" t="s">
        <v>102</v>
      </c>
      <c r="O13" s="51" t="s">
        <v>30</v>
      </c>
      <c r="P13" s="51" t="s">
        <v>137</v>
      </c>
      <c r="Q13" s="53" t="s">
        <v>105</v>
      </c>
      <c r="R13" s="51" t="s">
        <v>158</v>
      </c>
      <c r="S13" s="51">
        <v>0</v>
      </c>
      <c r="T13" s="55">
        <f t="shared" si="0"/>
        <v>1.417142857142857</v>
      </c>
      <c r="U13" s="51">
        <f>271+93+132</f>
        <v>496</v>
      </c>
      <c r="V13" s="52">
        <v>350</v>
      </c>
      <c r="W13" s="51" t="s">
        <v>166</v>
      </c>
    </row>
    <row r="14" spans="1:23" s="49" customFormat="1" ht="84.75" customHeight="1" x14ac:dyDescent="0.2">
      <c r="A14" s="52"/>
      <c r="B14" s="52"/>
      <c r="C14" s="52" t="s">
        <v>113</v>
      </c>
      <c r="D14" s="52" t="s">
        <v>89</v>
      </c>
      <c r="E14" s="52" t="s">
        <v>99</v>
      </c>
      <c r="F14" s="50"/>
      <c r="G14" s="50"/>
      <c r="H14" s="50"/>
      <c r="I14" s="51"/>
      <c r="J14" s="51"/>
      <c r="K14" s="52" t="s">
        <v>100</v>
      </c>
      <c r="L14" s="53" t="s">
        <v>30</v>
      </c>
      <c r="M14" s="54" t="s">
        <v>179</v>
      </c>
      <c r="N14" s="59" t="s">
        <v>121</v>
      </c>
      <c r="O14" s="51" t="s">
        <v>30</v>
      </c>
      <c r="P14" s="51" t="s">
        <v>138</v>
      </c>
      <c r="Q14" s="53" t="s">
        <v>149</v>
      </c>
      <c r="R14" s="51" t="s">
        <v>159</v>
      </c>
      <c r="S14" s="51">
        <v>0</v>
      </c>
      <c r="T14" s="55">
        <v>0.8</v>
      </c>
      <c r="U14" s="51">
        <v>11</v>
      </c>
      <c r="V14" s="52">
        <v>15</v>
      </c>
      <c r="W14" s="51" t="s">
        <v>166</v>
      </c>
    </row>
    <row r="15" spans="1:23" s="49" customFormat="1" ht="84.75" customHeight="1" x14ac:dyDescent="0.2">
      <c r="A15" s="52"/>
      <c r="B15" s="52"/>
      <c r="C15" s="52" t="s">
        <v>194</v>
      </c>
      <c r="D15" s="52" t="s">
        <v>89</v>
      </c>
      <c r="E15" s="52" t="s">
        <v>99</v>
      </c>
      <c r="F15" s="50"/>
      <c r="G15" s="50"/>
      <c r="H15" s="50"/>
      <c r="I15" s="51"/>
      <c r="J15" s="51"/>
      <c r="K15" s="52" t="s">
        <v>100</v>
      </c>
      <c r="L15" s="53" t="s">
        <v>30</v>
      </c>
      <c r="M15" s="54" t="s">
        <v>180</v>
      </c>
      <c r="N15" s="60" t="s">
        <v>130</v>
      </c>
      <c r="O15" s="51" t="s">
        <v>30</v>
      </c>
      <c r="P15" s="51" t="s">
        <v>139</v>
      </c>
      <c r="Q15" s="53" t="s">
        <v>104</v>
      </c>
      <c r="R15" s="51" t="s">
        <v>195</v>
      </c>
      <c r="S15" s="51">
        <v>0</v>
      </c>
      <c r="T15" s="55">
        <f t="shared" ref="T15:T24" si="1">+U15/V15</f>
        <v>0.875</v>
      </c>
      <c r="U15" s="51">
        <v>35</v>
      </c>
      <c r="V15" s="52">
        <v>40</v>
      </c>
      <c r="W15" s="51" t="s">
        <v>104</v>
      </c>
    </row>
    <row r="16" spans="1:23" s="49" customFormat="1" ht="84.75" customHeight="1" x14ac:dyDescent="0.2">
      <c r="A16" s="52"/>
      <c r="B16" s="52"/>
      <c r="C16" s="52" t="s">
        <v>114</v>
      </c>
      <c r="D16" s="52" t="s">
        <v>89</v>
      </c>
      <c r="E16" s="52" t="s">
        <v>99</v>
      </c>
      <c r="F16" s="50"/>
      <c r="G16" s="50"/>
      <c r="H16" s="50"/>
      <c r="I16" s="51"/>
      <c r="J16" s="51"/>
      <c r="K16" s="52" t="s">
        <v>100</v>
      </c>
      <c r="L16" s="53" t="s">
        <v>30</v>
      </c>
      <c r="M16" s="54" t="s">
        <v>181</v>
      </c>
      <c r="N16" s="59" t="s">
        <v>122</v>
      </c>
      <c r="O16" s="51" t="s">
        <v>30</v>
      </c>
      <c r="P16" s="51" t="s">
        <v>140</v>
      </c>
      <c r="Q16" s="53" t="s">
        <v>104</v>
      </c>
      <c r="R16" s="51" t="s">
        <v>199</v>
      </c>
      <c r="S16" s="51">
        <v>0</v>
      </c>
      <c r="T16" s="55">
        <f t="shared" ref="T16" si="2">+U16/V16</f>
        <v>1.0454545454545454</v>
      </c>
      <c r="U16" s="51">
        <v>115</v>
      </c>
      <c r="V16" s="52">
        <v>110</v>
      </c>
      <c r="W16" s="51" t="s">
        <v>104</v>
      </c>
    </row>
    <row r="17" spans="1:25" s="49" customFormat="1" ht="84.75" customHeight="1" x14ac:dyDescent="0.2">
      <c r="A17" s="52"/>
      <c r="B17" s="52"/>
      <c r="C17" s="52" t="s">
        <v>115</v>
      </c>
      <c r="D17" s="52" t="s">
        <v>89</v>
      </c>
      <c r="E17" s="52" t="s">
        <v>99</v>
      </c>
      <c r="F17" s="50"/>
      <c r="G17" s="50"/>
      <c r="H17" s="50"/>
      <c r="I17" s="51"/>
      <c r="J17" s="51"/>
      <c r="K17" s="52" t="s">
        <v>100</v>
      </c>
      <c r="L17" s="53" t="s">
        <v>30</v>
      </c>
      <c r="M17" s="54" t="s">
        <v>182</v>
      </c>
      <c r="N17" s="59" t="s">
        <v>121</v>
      </c>
      <c r="O17" s="51" t="s">
        <v>30</v>
      </c>
      <c r="P17" s="51" t="s">
        <v>141</v>
      </c>
      <c r="Q17" s="53" t="s">
        <v>149</v>
      </c>
      <c r="R17" s="51" t="s">
        <v>200</v>
      </c>
      <c r="S17" s="51">
        <v>0</v>
      </c>
      <c r="T17" s="55">
        <f t="shared" si="1"/>
        <v>0.65833333333333333</v>
      </c>
      <c r="U17" s="51">
        <f>65+14</f>
        <v>79</v>
      </c>
      <c r="V17" s="52">
        <v>120</v>
      </c>
      <c r="W17" s="51" t="s">
        <v>168</v>
      </c>
    </row>
    <row r="18" spans="1:25" s="49" customFormat="1" ht="84.75" customHeight="1" x14ac:dyDescent="0.2">
      <c r="A18" s="52"/>
      <c r="B18" s="52"/>
      <c r="C18" s="52" t="s">
        <v>189</v>
      </c>
      <c r="D18" s="52" t="s">
        <v>89</v>
      </c>
      <c r="E18" s="52" t="s">
        <v>99</v>
      </c>
      <c r="F18" s="50"/>
      <c r="G18" s="50"/>
      <c r="H18" s="50"/>
      <c r="I18" s="51"/>
      <c r="J18" s="51"/>
      <c r="K18" s="52" t="s">
        <v>100</v>
      </c>
      <c r="L18" s="53" t="s">
        <v>30</v>
      </c>
      <c r="M18" s="54" t="s">
        <v>183</v>
      </c>
      <c r="N18" s="59" t="s">
        <v>123</v>
      </c>
      <c r="O18" s="51" t="s">
        <v>30</v>
      </c>
      <c r="P18" s="51" t="s">
        <v>142</v>
      </c>
      <c r="Q18" s="53" t="s">
        <v>150</v>
      </c>
      <c r="R18" s="51" t="s">
        <v>160</v>
      </c>
      <c r="S18" s="51">
        <v>0</v>
      </c>
      <c r="T18" s="55">
        <f t="shared" si="1"/>
        <v>0.7311333333333333</v>
      </c>
      <c r="U18" s="51">
        <f>3648+3061+470+108+3017+283+380</f>
        <v>10967</v>
      </c>
      <c r="V18" s="52">
        <v>15000</v>
      </c>
      <c r="W18" s="51" t="s">
        <v>166</v>
      </c>
    </row>
    <row r="19" spans="1:25" s="49" customFormat="1" ht="84.75" customHeight="1" x14ac:dyDescent="0.2">
      <c r="A19" s="52"/>
      <c r="B19" s="52"/>
      <c r="C19" s="52" t="s">
        <v>189</v>
      </c>
      <c r="D19" s="52" t="s">
        <v>89</v>
      </c>
      <c r="E19" s="52" t="s">
        <v>99</v>
      </c>
      <c r="F19" s="50"/>
      <c r="G19" s="50"/>
      <c r="H19" s="50"/>
      <c r="I19" s="51"/>
      <c r="J19" s="51"/>
      <c r="K19" s="52" t="s">
        <v>100</v>
      </c>
      <c r="L19" s="53" t="s">
        <v>30</v>
      </c>
      <c r="M19" s="54" t="s">
        <v>183</v>
      </c>
      <c r="N19" s="60" t="s">
        <v>124</v>
      </c>
      <c r="O19" s="51" t="s">
        <v>30</v>
      </c>
      <c r="P19" s="51" t="s">
        <v>143</v>
      </c>
      <c r="Q19" s="53" t="s">
        <v>151</v>
      </c>
      <c r="R19" s="51" t="s">
        <v>161</v>
      </c>
      <c r="S19" s="51">
        <v>0</v>
      </c>
      <c r="T19" s="55">
        <f t="shared" si="1"/>
        <v>0.83199999999999996</v>
      </c>
      <c r="U19" s="51">
        <f>1290+1589+1281</f>
        <v>4160</v>
      </c>
      <c r="V19" s="52">
        <v>5000</v>
      </c>
      <c r="W19" s="51" t="s">
        <v>169</v>
      </c>
    </row>
    <row r="20" spans="1:25" s="49" customFormat="1" ht="84.75" customHeight="1" x14ac:dyDescent="0.2">
      <c r="A20" s="52"/>
      <c r="B20" s="52"/>
      <c r="C20" s="52" t="s">
        <v>201</v>
      </c>
      <c r="D20" s="52" t="s">
        <v>89</v>
      </c>
      <c r="E20" s="52" t="s">
        <v>99</v>
      </c>
      <c r="F20" s="50"/>
      <c r="G20" s="50"/>
      <c r="H20" s="50"/>
      <c r="I20" s="51"/>
      <c r="J20" s="51"/>
      <c r="K20" s="52" t="s">
        <v>100</v>
      </c>
      <c r="L20" s="53" t="s">
        <v>30</v>
      </c>
      <c r="M20" s="54" t="s">
        <v>184</v>
      </c>
      <c r="N20" s="60" t="s">
        <v>125</v>
      </c>
      <c r="O20" s="51" t="s">
        <v>30</v>
      </c>
      <c r="P20" s="51" t="s">
        <v>144</v>
      </c>
      <c r="Q20" s="53" t="s">
        <v>152</v>
      </c>
      <c r="R20" s="51" t="s">
        <v>162</v>
      </c>
      <c r="S20" s="51">
        <v>0</v>
      </c>
      <c r="T20" s="55">
        <f t="shared" si="1"/>
        <v>0.47608695652173916</v>
      </c>
      <c r="U20" s="51">
        <f>114+69+36</f>
        <v>219</v>
      </c>
      <c r="V20" s="52">
        <v>460</v>
      </c>
      <c r="W20" s="51" t="s">
        <v>170</v>
      </c>
    </row>
    <row r="21" spans="1:25" s="49" customFormat="1" ht="84.75" customHeight="1" x14ac:dyDescent="0.2">
      <c r="A21" s="52"/>
      <c r="B21" s="52"/>
      <c r="C21" s="52" t="s">
        <v>116</v>
      </c>
      <c r="D21" s="52" t="s">
        <v>89</v>
      </c>
      <c r="E21" s="52" t="s">
        <v>99</v>
      </c>
      <c r="F21" s="50"/>
      <c r="G21" s="50"/>
      <c r="H21" s="50"/>
      <c r="I21" s="51"/>
      <c r="J21" s="51"/>
      <c r="K21" s="52" t="s">
        <v>100</v>
      </c>
      <c r="L21" s="53" t="s">
        <v>30</v>
      </c>
      <c r="M21" s="54" t="s">
        <v>185</v>
      </c>
      <c r="N21" s="59" t="s">
        <v>126</v>
      </c>
      <c r="O21" s="51" t="s">
        <v>30</v>
      </c>
      <c r="P21" s="51" t="s">
        <v>145</v>
      </c>
      <c r="Q21" s="53" t="s">
        <v>153</v>
      </c>
      <c r="R21" s="51" t="s">
        <v>163</v>
      </c>
      <c r="S21" s="51">
        <v>0</v>
      </c>
      <c r="T21" s="55">
        <f t="shared" si="1"/>
        <v>1.2086666666666666</v>
      </c>
      <c r="U21" s="51">
        <f>557+18+234+311+14+62+11+208+311+14+62+11</f>
        <v>1813</v>
      </c>
      <c r="V21" s="52">
        <v>1500</v>
      </c>
      <c r="W21" s="51" t="s">
        <v>153</v>
      </c>
    </row>
    <row r="22" spans="1:25" s="49" customFormat="1" ht="84.75" customHeight="1" x14ac:dyDescent="0.2">
      <c r="A22" s="52"/>
      <c r="B22" s="52"/>
      <c r="C22" s="52" t="s">
        <v>117</v>
      </c>
      <c r="D22" s="52" t="s">
        <v>89</v>
      </c>
      <c r="E22" s="52" t="s">
        <v>99</v>
      </c>
      <c r="F22" s="50"/>
      <c r="G22" s="50"/>
      <c r="H22" s="50"/>
      <c r="I22" s="51"/>
      <c r="J22" s="51"/>
      <c r="K22" s="52" t="s">
        <v>100</v>
      </c>
      <c r="L22" s="53" t="s">
        <v>30</v>
      </c>
      <c r="M22" s="54" t="s">
        <v>186</v>
      </c>
      <c r="N22" s="61" t="s">
        <v>127</v>
      </c>
      <c r="O22" s="51" t="s">
        <v>30</v>
      </c>
      <c r="P22" s="51" t="s">
        <v>146</v>
      </c>
      <c r="Q22" s="53" t="s">
        <v>153</v>
      </c>
      <c r="R22" s="51" t="s">
        <v>164</v>
      </c>
      <c r="S22" s="51">
        <v>0</v>
      </c>
      <c r="T22" s="55">
        <f t="shared" si="1"/>
        <v>0.85499999999999998</v>
      </c>
      <c r="U22" s="51">
        <f>691+636+4+19+4+30+186+41+270</f>
        <v>1881</v>
      </c>
      <c r="V22" s="52">
        <v>2200</v>
      </c>
      <c r="W22" s="51" t="s">
        <v>153</v>
      </c>
    </row>
    <row r="23" spans="1:25" s="49" customFormat="1" ht="84.75" customHeight="1" x14ac:dyDescent="0.2">
      <c r="A23" s="52"/>
      <c r="B23" s="52"/>
      <c r="C23" s="52" t="s">
        <v>118</v>
      </c>
      <c r="D23" s="52" t="s">
        <v>89</v>
      </c>
      <c r="E23" s="52" t="s">
        <v>99</v>
      </c>
      <c r="F23" s="50"/>
      <c r="G23" s="50"/>
      <c r="H23" s="50"/>
      <c r="I23" s="51"/>
      <c r="J23" s="51"/>
      <c r="K23" s="52" t="s">
        <v>100</v>
      </c>
      <c r="L23" s="53" t="s">
        <v>30</v>
      </c>
      <c r="M23" s="54" t="s">
        <v>187</v>
      </c>
      <c r="N23" s="61" t="s">
        <v>128</v>
      </c>
      <c r="O23" s="51" t="s">
        <v>30</v>
      </c>
      <c r="P23" s="51" t="s">
        <v>147</v>
      </c>
      <c r="Q23" s="53" t="s">
        <v>153</v>
      </c>
      <c r="R23" s="51" t="s">
        <v>202</v>
      </c>
      <c r="S23" s="51">
        <v>0</v>
      </c>
      <c r="T23" s="55">
        <f t="shared" si="1"/>
        <v>0.65</v>
      </c>
      <c r="U23" s="51">
        <f>54+61+9+14+1+30+156</f>
        <v>325</v>
      </c>
      <c r="V23" s="52">
        <v>500</v>
      </c>
      <c r="W23" s="51" t="s">
        <v>153</v>
      </c>
    </row>
    <row r="24" spans="1:25" s="49" customFormat="1" ht="84.75" customHeight="1" x14ac:dyDescent="0.2">
      <c r="A24" s="52"/>
      <c r="B24" s="52"/>
      <c r="C24" s="52" t="s">
        <v>119</v>
      </c>
      <c r="D24" s="52" t="s">
        <v>89</v>
      </c>
      <c r="E24" s="52" t="s">
        <v>99</v>
      </c>
      <c r="F24" s="50"/>
      <c r="G24" s="50"/>
      <c r="H24" s="50"/>
      <c r="I24" s="51"/>
      <c r="J24" s="51"/>
      <c r="K24" s="52" t="s">
        <v>100</v>
      </c>
      <c r="L24" s="53" t="s">
        <v>30</v>
      </c>
      <c r="M24" s="54" t="s">
        <v>188</v>
      </c>
      <c r="N24" s="62" t="s">
        <v>129</v>
      </c>
      <c r="O24" s="51" t="s">
        <v>30</v>
      </c>
      <c r="P24" s="51" t="s">
        <v>148</v>
      </c>
      <c r="Q24" s="53" t="s">
        <v>190</v>
      </c>
      <c r="R24" s="51" t="s">
        <v>165</v>
      </c>
      <c r="S24" s="51">
        <v>0</v>
      </c>
      <c r="T24" s="55">
        <f t="shared" si="1"/>
        <v>0.48</v>
      </c>
      <c r="U24" s="51">
        <f>27+16+17</f>
        <v>60</v>
      </c>
      <c r="V24" s="52">
        <v>125</v>
      </c>
      <c r="W24" s="51" t="s">
        <v>171</v>
      </c>
    </row>
    <row r="25" spans="1:25" ht="14.25" x14ac:dyDescent="0.2">
      <c r="A25" s="18"/>
      <c r="B25" s="18"/>
      <c r="C25" s="19"/>
      <c r="D25" s="20"/>
      <c r="E25" s="20"/>
      <c r="F25" s="66"/>
      <c r="G25" s="66"/>
      <c r="H25" s="66"/>
      <c r="I25" s="66"/>
      <c r="J25" s="66"/>
      <c r="K25" s="20"/>
      <c r="L25" s="63"/>
      <c r="M25" s="63"/>
      <c r="N25" s="43"/>
      <c r="O25" s="21"/>
      <c r="P25" s="24"/>
      <c r="Q25" s="63"/>
      <c r="R25" s="21"/>
      <c r="S25" s="21"/>
      <c r="T25" s="21"/>
      <c r="U25" s="22"/>
      <c r="V25" s="23"/>
      <c r="W25" s="42"/>
      <c r="X25" s="64"/>
      <c r="Y25" s="64"/>
    </row>
    <row r="26" spans="1:25" x14ac:dyDescent="0.2">
      <c r="A26" s="25"/>
      <c r="B26" s="25"/>
      <c r="C26" s="25"/>
      <c r="D26" s="25"/>
      <c r="E26" s="25"/>
      <c r="F26" s="25"/>
      <c r="G26" s="25"/>
      <c r="H26" s="25"/>
      <c r="I26" s="25"/>
      <c r="J26" s="25"/>
      <c r="K26" s="25"/>
      <c r="L26" s="25"/>
      <c r="M26" s="25"/>
      <c r="N26" s="26"/>
      <c r="O26" s="26"/>
      <c r="P26" s="26"/>
      <c r="Q26" s="27"/>
      <c r="R26" s="28"/>
      <c r="S26" s="27"/>
      <c r="T26" s="65"/>
      <c r="U26" s="65"/>
      <c r="V26" s="65"/>
      <c r="W26" s="64"/>
      <c r="X26" s="64"/>
      <c r="Y26" s="64"/>
    </row>
    <row r="27" spans="1:25" x14ac:dyDescent="0.2">
      <c r="A27" s="25"/>
      <c r="B27" s="25"/>
      <c r="C27" s="25"/>
      <c r="D27" s="25"/>
      <c r="E27" s="25"/>
      <c r="F27" s="25"/>
      <c r="G27" s="25"/>
      <c r="H27" s="25"/>
      <c r="I27" s="25"/>
      <c r="J27" s="25"/>
      <c r="K27" s="25"/>
      <c r="L27" s="25"/>
      <c r="M27" s="25"/>
      <c r="N27" s="26"/>
      <c r="O27" s="26"/>
      <c r="P27" s="26"/>
      <c r="Q27" s="27"/>
      <c r="R27" s="28"/>
      <c r="S27" s="27"/>
      <c r="T27" s="65"/>
      <c r="U27" s="65"/>
      <c r="V27" s="65"/>
      <c r="W27" s="64"/>
      <c r="X27" s="64"/>
      <c r="Y27" s="64"/>
    </row>
    <row r="28" spans="1:25" ht="30" customHeight="1" x14ac:dyDescent="0.2">
      <c r="A28" s="25"/>
      <c r="B28" s="25"/>
      <c r="C28" s="25"/>
      <c r="D28" s="25"/>
      <c r="E28" s="25"/>
      <c r="F28" s="25"/>
      <c r="G28" s="25"/>
      <c r="H28" s="25"/>
      <c r="I28" s="25"/>
      <c r="J28" s="25"/>
      <c r="K28" s="25"/>
      <c r="L28" s="25"/>
      <c r="M28" s="25"/>
      <c r="N28" s="26"/>
      <c r="O28" s="26"/>
      <c r="P28" s="26"/>
      <c r="Q28" s="27"/>
      <c r="R28" s="28"/>
      <c r="S28" s="27"/>
      <c r="T28" s="65"/>
      <c r="U28" s="65"/>
      <c r="V28" s="65"/>
      <c r="W28" s="64"/>
      <c r="X28" s="64"/>
      <c r="Y28" s="64"/>
    </row>
    <row r="29" spans="1:25" ht="18" customHeight="1" x14ac:dyDescent="0.2">
      <c r="C29" s="57" t="s">
        <v>95</v>
      </c>
      <c r="G29" s="69" t="s">
        <v>97</v>
      </c>
      <c r="H29" s="69"/>
      <c r="I29" s="69"/>
      <c r="T29" s="65"/>
      <c r="U29" s="65"/>
      <c r="V29" s="65"/>
      <c r="W29" s="64"/>
    </row>
    <row r="30" spans="1:25" ht="12" x14ac:dyDescent="0.2">
      <c r="C30" s="57" t="s">
        <v>198</v>
      </c>
      <c r="G30" s="69" t="s">
        <v>196</v>
      </c>
      <c r="H30" s="69"/>
      <c r="I30" s="69"/>
      <c r="T30" s="65"/>
      <c r="U30" s="65"/>
      <c r="V30" s="65"/>
      <c r="W30" s="64"/>
    </row>
    <row r="31" spans="1:25" ht="12" x14ac:dyDescent="0.2">
      <c r="C31" s="57" t="s">
        <v>96</v>
      </c>
      <c r="G31" s="69" t="s">
        <v>197</v>
      </c>
      <c r="H31" s="69"/>
      <c r="I31" s="69"/>
      <c r="T31" s="65"/>
      <c r="U31" s="65"/>
      <c r="V31" s="65"/>
      <c r="W31" s="64"/>
    </row>
    <row r="32" spans="1:25" x14ac:dyDescent="0.2">
      <c r="T32" s="65"/>
      <c r="U32" s="65"/>
      <c r="V32" s="65"/>
      <c r="W32" s="64"/>
    </row>
    <row r="33" spans="20:23" x14ac:dyDescent="0.2">
      <c r="T33" s="65"/>
      <c r="U33" s="65"/>
      <c r="V33" s="65"/>
      <c r="W33" s="64"/>
    </row>
    <row r="34" spans="20:23" x14ac:dyDescent="0.2">
      <c r="T34" s="65"/>
      <c r="U34" s="65"/>
      <c r="V34" s="65"/>
      <c r="W34" s="64"/>
    </row>
    <row r="35" spans="20:23" x14ac:dyDescent="0.2">
      <c r="T35" s="65"/>
      <c r="U35" s="65"/>
      <c r="V35" s="65"/>
      <c r="W35" s="64"/>
    </row>
    <row r="36" spans="20:23" x14ac:dyDescent="0.2">
      <c r="T36" s="65"/>
      <c r="U36" s="65"/>
      <c r="V36" s="65"/>
      <c r="W36" s="64"/>
    </row>
    <row r="37" spans="20:23" x14ac:dyDescent="0.2">
      <c r="T37" s="65"/>
      <c r="U37" s="65"/>
      <c r="V37" s="65"/>
      <c r="W37" s="64"/>
    </row>
    <row r="38" spans="20:23" x14ac:dyDescent="0.2">
      <c r="T38" s="65"/>
      <c r="U38" s="65"/>
      <c r="V38" s="65"/>
      <c r="W38" s="64"/>
    </row>
    <row r="39" spans="20:23" x14ac:dyDescent="0.2">
      <c r="T39" s="65"/>
      <c r="U39" s="65"/>
      <c r="V39" s="65"/>
      <c r="W39" s="64"/>
    </row>
  </sheetData>
  <mergeCells count="5">
    <mergeCell ref="A1:S1"/>
    <mergeCell ref="G30:I30"/>
    <mergeCell ref="G31:I31"/>
    <mergeCell ref="G29:I29"/>
    <mergeCell ref="F2:J2"/>
  </mergeCells>
  <pageMargins left="0.31496062992125984" right="0.31496062992125984" top="0.74803149606299213" bottom="0.74803149606299213" header="0.31496062992125984" footer="0.31496062992125984"/>
  <pageSetup scale="34" fitToHeight="0" orientation="landscape" r:id="rId1"/>
  <headerFooter>
    <oddFooter>Página &amp;P de &amp;F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14" activePane="bottomLeft" state="frozen"/>
      <selection pane="bottomLeft" activeCell="B18" sqref="B18"/>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5" t="s">
        <v>1</v>
      </c>
    </row>
    <row r="2" spans="1:2" ht="31.5" x14ac:dyDescent="0.2">
      <c r="B2" s="2" t="s">
        <v>75</v>
      </c>
    </row>
    <row r="4" spans="1:2" ht="15.75" x14ac:dyDescent="0.2">
      <c r="A4" s="3" t="s">
        <v>79</v>
      </c>
      <c r="B4" s="3" t="s">
        <v>0</v>
      </c>
    </row>
    <row r="5" spans="1:2" ht="47.25" x14ac:dyDescent="0.2">
      <c r="A5" s="10">
        <v>1</v>
      </c>
      <c r="B5" s="2" t="s">
        <v>76</v>
      </c>
    </row>
    <row r="6" spans="1:2" ht="47.25" x14ac:dyDescent="0.2">
      <c r="A6" s="10">
        <v>2</v>
      </c>
      <c r="B6" s="2" t="s">
        <v>77</v>
      </c>
    </row>
    <row r="7" spans="1:2" ht="31.5" x14ac:dyDescent="0.2">
      <c r="A7" s="10">
        <v>3</v>
      </c>
      <c r="B7" s="2" t="s">
        <v>80</v>
      </c>
    </row>
    <row r="8" spans="1:2" ht="47.25" x14ac:dyDescent="0.2">
      <c r="A8" s="10">
        <v>4</v>
      </c>
      <c r="B8" s="2" t="s">
        <v>78</v>
      </c>
    </row>
    <row r="9" spans="1:2" ht="15.75" x14ac:dyDescent="0.2">
      <c r="A9" s="10">
        <v>5</v>
      </c>
      <c r="B9" s="2" t="s">
        <v>56</v>
      </c>
    </row>
    <row r="10" spans="1:2" ht="78.75" x14ac:dyDescent="0.2">
      <c r="A10" s="10">
        <v>6</v>
      </c>
      <c r="B10" s="2" t="s">
        <v>74</v>
      </c>
    </row>
    <row r="11" spans="1:2" ht="78.75" x14ac:dyDescent="0.2">
      <c r="A11" s="10">
        <v>7</v>
      </c>
      <c r="B11" s="2" t="s">
        <v>62</v>
      </c>
    </row>
    <row r="12" spans="1:2" ht="78.75" x14ac:dyDescent="0.2">
      <c r="A12" s="10">
        <v>8</v>
      </c>
      <c r="B12" s="2" t="s">
        <v>64</v>
      </c>
    </row>
    <row r="13" spans="1:2" ht="78.75" x14ac:dyDescent="0.2">
      <c r="A13" s="10">
        <v>9</v>
      </c>
      <c r="B13" s="2" t="s">
        <v>63</v>
      </c>
    </row>
    <row r="14" spans="1:2" ht="78.75" x14ac:dyDescent="0.2">
      <c r="A14" s="10">
        <v>10</v>
      </c>
      <c r="B14" s="2" t="s">
        <v>65</v>
      </c>
    </row>
    <row r="15" spans="1:2" ht="15.75" x14ac:dyDescent="0.2">
      <c r="A15" s="10">
        <v>11</v>
      </c>
      <c r="B15" s="2" t="s">
        <v>81</v>
      </c>
    </row>
    <row r="16" spans="1:2" ht="15.75" x14ac:dyDescent="0.2">
      <c r="A16" s="10">
        <v>12</v>
      </c>
      <c r="B16" s="2" t="s">
        <v>66</v>
      </c>
    </row>
    <row r="17" spans="1:2" ht="15.75" x14ac:dyDescent="0.2">
      <c r="A17" s="10">
        <v>13</v>
      </c>
      <c r="B17" s="2" t="s">
        <v>67</v>
      </c>
    </row>
    <row r="18" spans="1:2" ht="63" x14ac:dyDescent="0.2">
      <c r="A18" s="10">
        <v>14</v>
      </c>
      <c r="B18" s="2" t="s">
        <v>82</v>
      </c>
    </row>
    <row r="19" spans="1:2" ht="15.75" x14ac:dyDescent="0.2">
      <c r="A19" s="10">
        <v>15</v>
      </c>
      <c r="B19" s="2" t="s">
        <v>57</v>
      </c>
    </row>
    <row r="20" spans="1:2" ht="15.75" x14ac:dyDescent="0.2">
      <c r="A20" s="10">
        <v>16</v>
      </c>
      <c r="B20" s="2" t="s">
        <v>58</v>
      </c>
    </row>
    <row r="21" spans="1:2" ht="15.75" x14ac:dyDescent="0.2">
      <c r="A21" s="10">
        <v>17</v>
      </c>
      <c r="B21" s="2" t="s">
        <v>68</v>
      </c>
    </row>
    <row r="22" spans="1:2" ht="15.75" x14ac:dyDescent="0.2">
      <c r="A22" s="10">
        <v>18</v>
      </c>
      <c r="B22" s="4" t="s">
        <v>59</v>
      </c>
    </row>
    <row r="23" spans="1:2" ht="15.75" x14ac:dyDescent="0.2">
      <c r="A23" s="10">
        <v>19</v>
      </c>
      <c r="B23" s="4" t="s">
        <v>60</v>
      </c>
    </row>
    <row r="24" spans="1:2" ht="15.75" x14ac:dyDescent="0.2">
      <c r="A24" s="10">
        <v>20</v>
      </c>
      <c r="B24" s="4" t="s">
        <v>61</v>
      </c>
    </row>
    <row r="25" spans="1:2" ht="15.75" x14ac:dyDescent="0.2">
      <c r="A25" s="10">
        <v>21</v>
      </c>
      <c r="B25" s="4" t="s">
        <v>69</v>
      </c>
    </row>
    <row r="26" spans="1:2" ht="15.75" x14ac:dyDescent="0.2">
      <c r="A26" s="10">
        <v>22</v>
      </c>
      <c r="B26" s="4" t="s">
        <v>70</v>
      </c>
    </row>
    <row r="27" spans="1:2" ht="31.5" x14ac:dyDescent="0.2">
      <c r="A27" s="10">
        <v>23</v>
      </c>
      <c r="B27" s="2"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8"/>
  </cols>
  <sheetData>
    <row r="1" spans="1:4" ht="12" x14ac:dyDescent="0.2">
      <c r="A1" s="9" t="s">
        <v>3</v>
      </c>
      <c r="B1" s="9" t="s">
        <v>32</v>
      </c>
      <c r="C1" s="8" t="s">
        <v>27</v>
      </c>
      <c r="D1" s="7"/>
    </row>
    <row r="2" spans="1:4" ht="12" x14ac:dyDescent="0.2">
      <c r="A2" s="9" t="s">
        <v>4</v>
      </c>
      <c r="B2" s="9" t="s">
        <v>51</v>
      </c>
      <c r="C2" s="8" t="s">
        <v>28</v>
      </c>
      <c r="D2" s="7"/>
    </row>
    <row r="3" spans="1:4" ht="12" x14ac:dyDescent="0.2">
      <c r="A3" s="9" t="s">
        <v>5</v>
      </c>
      <c r="B3" s="9" t="s">
        <v>52</v>
      </c>
      <c r="C3" s="8" t="s">
        <v>29</v>
      </c>
      <c r="D3" s="7"/>
    </row>
    <row r="4" spans="1:4" ht="12" x14ac:dyDescent="0.2">
      <c r="A4" s="9" t="s">
        <v>6</v>
      </c>
      <c r="B4" s="9" t="s">
        <v>53</v>
      </c>
      <c r="C4" s="8" t="s">
        <v>30</v>
      </c>
      <c r="D4" s="7"/>
    </row>
    <row r="5" spans="1:4" ht="12" x14ac:dyDescent="0.2">
      <c r="A5" s="9" t="s">
        <v>7</v>
      </c>
      <c r="B5" s="6"/>
      <c r="D5" s="7"/>
    </row>
    <row r="6" spans="1:4" ht="12" x14ac:dyDescent="0.2">
      <c r="A6" s="9" t="s">
        <v>8</v>
      </c>
      <c r="B6" s="6"/>
      <c r="D6" s="7"/>
    </row>
    <row r="7" spans="1:4" ht="12" x14ac:dyDescent="0.2">
      <c r="A7" s="9" t="s">
        <v>9</v>
      </c>
      <c r="B7" s="6"/>
      <c r="D7" s="7"/>
    </row>
    <row r="8" spans="1:4" ht="12" x14ac:dyDescent="0.2">
      <c r="A8" s="9" t="s">
        <v>10</v>
      </c>
      <c r="B8" s="6"/>
      <c r="D8" s="7"/>
    </row>
    <row r="9" spans="1:4" ht="12" customHeight="1" x14ac:dyDescent="0.2">
      <c r="A9" s="9" t="s">
        <v>11</v>
      </c>
      <c r="B9" s="6"/>
      <c r="D9" s="7"/>
    </row>
    <row r="10" spans="1:4" ht="12" x14ac:dyDescent="0.2">
      <c r="A10" s="9" t="s">
        <v>12</v>
      </c>
      <c r="B10" s="6"/>
      <c r="D10" s="7"/>
    </row>
    <row r="11" spans="1:4" ht="12" x14ac:dyDescent="0.2">
      <c r="A11" s="9" t="s">
        <v>13</v>
      </c>
      <c r="B11" s="6"/>
      <c r="D11" s="7"/>
    </row>
    <row r="12" spans="1:4" ht="12" x14ac:dyDescent="0.2">
      <c r="A12" s="9" t="s">
        <v>14</v>
      </c>
      <c r="B12" s="6"/>
      <c r="D12" s="7"/>
    </row>
    <row r="13" spans="1:4" ht="12" x14ac:dyDescent="0.2">
      <c r="A13" s="9" t="s">
        <v>15</v>
      </c>
      <c r="B13" s="6"/>
      <c r="D13" s="7"/>
    </row>
    <row r="14" spans="1:4" ht="12" x14ac:dyDescent="0.2">
      <c r="A14" s="9" t="s">
        <v>16</v>
      </c>
      <c r="B14" s="6"/>
      <c r="D14" s="7"/>
    </row>
    <row r="15" spans="1:4" ht="12" x14ac:dyDescent="0.2">
      <c r="A15" s="9" t="s">
        <v>17</v>
      </c>
      <c r="B15" s="6"/>
      <c r="D15" s="7"/>
    </row>
    <row r="16" spans="1:4" ht="12" x14ac:dyDescent="0.2">
      <c r="A16" s="9" t="s">
        <v>18</v>
      </c>
      <c r="B16" s="6"/>
      <c r="D16" s="7"/>
    </row>
    <row r="17" spans="1:5" ht="12" x14ac:dyDescent="0.2">
      <c r="A17" s="9" t="s">
        <v>19</v>
      </c>
      <c r="B17" s="6"/>
      <c r="D17" s="7"/>
    </row>
    <row r="18" spans="1:5" ht="12" x14ac:dyDescent="0.2">
      <c r="A18" s="9" t="s">
        <v>20</v>
      </c>
      <c r="B18" s="6"/>
      <c r="D18" s="7"/>
    </row>
    <row r="19" spans="1:5" ht="12" x14ac:dyDescent="0.2">
      <c r="A19" s="9" t="s">
        <v>21</v>
      </c>
      <c r="B19" s="6"/>
      <c r="D19" s="7"/>
    </row>
    <row r="20" spans="1:5" ht="12" x14ac:dyDescent="0.2">
      <c r="A20" s="9" t="s">
        <v>22</v>
      </c>
      <c r="B20" s="6"/>
      <c r="D20" s="7"/>
    </row>
    <row r="21" spans="1:5" ht="12" x14ac:dyDescent="0.2">
      <c r="A21" s="9" t="s">
        <v>23</v>
      </c>
      <c r="B21" s="6"/>
      <c r="E21" s="7"/>
    </row>
    <row r="22" spans="1:5" ht="12" x14ac:dyDescent="0.2">
      <c r="A22" s="9" t="s">
        <v>24</v>
      </c>
      <c r="B22" s="6"/>
      <c r="E22" s="7"/>
    </row>
    <row r="23" spans="1:5" ht="12" x14ac:dyDescent="0.2">
      <c r="A23" s="9" t="s">
        <v>25</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BDF2C03A-FAFE-4FBB-9F24-298C907734CA}">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0c865bf4-0f22-4e4d-b041-7b0c1657e5a8"/>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INR</vt:lpstr>
      <vt:lpstr>Instructivo_INR</vt:lpstr>
      <vt:lpstr>Hoja1</vt:lpstr>
      <vt:lpstr>INR!Área_de_impresión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 TRINIDAD</cp:lastModifiedBy>
  <cp:lastPrinted>2025-10-20T20:25:19Z</cp:lastPrinted>
  <dcterms:created xsi:type="dcterms:W3CDTF">2014-10-22T05:35:08Z</dcterms:created>
  <dcterms:modified xsi:type="dcterms:W3CDTF">2025-10-20T20:25:43Z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