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SEG entrega Cierres trimestrales\2025\3er trim 2025\PT 3er IFT  SIRET 16oct2025\"/>
    </mc:Choice>
  </mc:AlternateContent>
  <bookViews>
    <workbookView xWindow="-120" yWindow="-120" windowWidth="29040" windowHeight="15720" tabRatio="782" firstSheet="1" activeTab="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D11" i="3"/>
  <c r="G152" i="1" l="1"/>
  <c r="F152" i="1"/>
  <c r="E152" i="1"/>
  <c r="D152" i="1"/>
  <c r="G148" i="1"/>
  <c r="F148" i="1"/>
  <c r="E148" i="1"/>
  <c r="D148" i="1"/>
  <c r="G140" i="1"/>
  <c r="F140" i="1"/>
  <c r="E140" i="1"/>
  <c r="D140" i="1"/>
  <c r="G136" i="1"/>
  <c r="F136" i="1"/>
  <c r="E136" i="1"/>
  <c r="D136" i="1"/>
  <c r="G126" i="1"/>
  <c r="F126" i="1"/>
  <c r="E126" i="1"/>
  <c r="D126" i="1"/>
  <c r="G116" i="1"/>
  <c r="F116" i="1"/>
  <c r="E116" i="1"/>
  <c r="D116" i="1"/>
  <c r="G106" i="1"/>
  <c r="F106" i="1"/>
  <c r="E106" i="1"/>
  <c r="D106" i="1"/>
  <c r="G96" i="1"/>
  <c r="F96" i="1"/>
  <c r="E96" i="1"/>
  <c r="D96" i="1"/>
  <c r="C152" i="1" l="1"/>
  <c r="C148" i="1"/>
  <c r="C140" i="1"/>
  <c r="C136" i="1"/>
  <c r="C126" i="1"/>
  <c r="C116" i="1"/>
  <c r="C106" i="1"/>
  <c r="C96" i="1"/>
  <c r="D88" i="1"/>
  <c r="E88" i="1"/>
  <c r="F88" i="1"/>
  <c r="G88" i="1"/>
  <c r="C88" i="1"/>
  <c r="D78" i="1"/>
  <c r="E78" i="1"/>
  <c r="F78" i="1"/>
  <c r="G78" i="1"/>
  <c r="C78" i="1"/>
  <c r="D74" i="1"/>
  <c r="E74" i="1"/>
  <c r="F74" i="1"/>
  <c r="G74" i="1"/>
  <c r="C74" i="1"/>
  <c r="D66" i="1"/>
  <c r="E66" i="1"/>
  <c r="F66" i="1"/>
  <c r="G66" i="1"/>
  <c r="C66" i="1"/>
  <c r="C62" i="1"/>
  <c r="C52" i="1"/>
  <c r="D62" i="1"/>
  <c r="E62" i="1"/>
  <c r="F62" i="1"/>
  <c r="G62" i="1"/>
  <c r="D52" i="1"/>
  <c r="E52" i="1"/>
  <c r="F52" i="1"/>
  <c r="G52" i="1"/>
  <c r="D42" i="1"/>
  <c r="E42" i="1"/>
  <c r="F42" i="1"/>
  <c r="G42" i="1"/>
  <c r="C42" i="1"/>
  <c r="C13" i="1" s="1"/>
  <c r="D32" i="1"/>
  <c r="E32" i="1"/>
  <c r="F32" i="1"/>
  <c r="G32" i="1"/>
  <c r="C32" i="1"/>
  <c r="D22" i="1"/>
  <c r="E22" i="1"/>
  <c r="F22" i="1"/>
  <c r="G22" i="1"/>
  <c r="C22" i="1"/>
  <c r="C14" i="1"/>
  <c r="C87" i="1" l="1"/>
  <c r="C161" i="1" s="1"/>
  <c r="D87" i="1"/>
  <c r="E87" i="1"/>
  <c r="G87" i="1"/>
  <c r="F87" i="1"/>
  <c r="H15" i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H151" i="1"/>
  <c r="I150" i="1"/>
  <c r="H150" i="1"/>
  <c r="H149" i="1"/>
  <c r="H147" i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39" i="1"/>
  <c r="I139" i="1" s="1"/>
  <c r="H138" i="1"/>
  <c r="I138" i="1" s="1"/>
  <c r="H137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H129" i="1"/>
  <c r="I129" i="1" s="1"/>
  <c r="H128" i="1"/>
  <c r="I128" i="1" s="1"/>
  <c r="H127" i="1"/>
  <c r="I127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H109" i="1"/>
  <c r="I109" i="1" s="1"/>
  <c r="H108" i="1"/>
  <c r="I108" i="1" s="1"/>
  <c r="H107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H99" i="1"/>
  <c r="I99" i="1" s="1"/>
  <c r="H98" i="1"/>
  <c r="I98" i="1" s="1"/>
  <c r="H97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H77" i="1"/>
  <c r="H76" i="1"/>
  <c r="I76" i="1" s="1"/>
  <c r="H75" i="1"/>
  <c r="H73" i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H34" i="1"/>
  <c r="I34" i="1" s="1"/>
  <c r="H33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G14" i="1"/>
  <c r="F14" i="1"/>
  <c r="F13" i="1" s="1"/>
  <c r="E14" i="1"/>
  <c r="E13" i="1" s="1"/>
  <c r="D14" i="1"/>
  <c r="D13" i="1" s="1"/>
  <c r="E161" i="1" l="1"/>
  <c r="D161" i="1"/>
  <c r="F161" i="1"/>
  <c r="I117" i="1"/>
  <c r="I116" i="1" s="1"/>
  <c r="H116" i="1"/>
  <c r="I149" i="1"/>
  <c r="H148" i="1"/>
  <c r="H78" i="1"/>
  <c r="H62" i="1"/>
  <c r="I79" i="1"/>
  <c r="I78" i="1" s="1"/>
  <c r="H152" i="1"/>
  <c r="H52" i="1"/>
  <c r="H88" i="1"/>
  <c r="I153" i="1"/>
  <c r="I152" i="1" s="1"/>
  <c r="I130" i="1"/>
  <c r="I126" i="1" s="1"/>
  <c r="H126" i="1"/>
  <c r="I107" i="1"/>
  <c r="H106" i="1"/>
  <c r="I147" i="1"/>
  <c r="I140" i="1" s="1"/>
  <c r="H140" i="1"/>
  <c r="I137" i="1"/>
  <c r="I136" i="1" s="1"/>
  <c r="H136" i="1"/>
  <c r="I97" i="1"/>
  <c r="H96" i="1"/>
  <c r="I15" i="1"/>
  <c r="I14" i="1" s="1"/>
  <c r="I13" i="1" s="1"/>
  <c r="H14" i="1"/>
  <c r="G13" i="1"/>
  <c r="G161" i="1" s="1"/>
  <c r="H22" i="1"/>
  <c r="I77" i="1"/>
  <c r="H74" i="1"/>
  <c r="I73" i="1"/>
  <c r="I66" i="1" s="1"/>
  <c r="H66" i="1"/>
  <c r="H42" i="1"/>
  <c r="I35" i="1"/>
  <c r="I32" i="1" s="1"/>
  <c r="H32" i="1"/>
  <c r="I151" i="1"/>
  <c r="I89" i="1"/>
  <c r="I88" i="1" s="1"/>
  <c r="I75" i="1"/>
  <c r="I23" i="1"/>
  <c r="I22" i="1" s="1"/>
  <c r="I53" i="1"/>
  <c r="I52" i="1" s="1"/>
  <c r="I63" i="1"/>
  <c r="I62" i="1" s="1"/>
  <c r="I100" i="1"/>
  <c r="I110" i="1"/>
  <c r="I43" i="1"/>
  <c r="I42" i="1" s="1"/>
  <c r="I33" i="1"/>
  <c r="I148" i="1" l="1"/>
  <c r="I74" i="1"/>
  <c r="H13" i="1"/>
  <c r="I106" i="1"/>
  <c r="H87" i="1"/>
  <c r="I96" i="1"/>
  <c r="F30" i="3"/>
  <c r="F29" i="3"/>
  <c r="F28" i="3"/>
  <c r="F27" i="3"/>
  <c r="F26" i="3"/>
  <c r="F25" i="3"/>
  <c r="F24" i="3"/>
  <c r="F23" i="3"/>
  <c r="F22" i="3"/>
  <c r="F13" i="3"/>
  <c r="F14" i="3"/>
  <c r="F15" i="3"/>
  <c r="F16" i="3"/>
  <c r="F17" i="3"/>
  <c r="F18" i="3"/>
  <c r="F19" i="3"/>
  <c r="F20" i="3"/>
  <c r="F12" i="3"/>
  <c r="H161" i="1" l="1"/>
  <c r="I87" i="1"/>
  <c r="I161" i="1" s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F11" i="3"/>
  <c r="F31" i="3" l="1"/>
  <c r="D31" i="3"/>
  <c r="E31" i="3"/>
</calcChain>
</file>

<file path=xl/sharedStrings.xml><?xml version="1.0" encoding="utf-8"?>
<sst xmlns="http://schemas.openxmlformats.org/spreadsheetml/2006/main" count="269" uniqueCount="157">
  <si>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</si>
  <si>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</si>
  <si>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</si>
  <si>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</si>
  <si>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</si>
  <si>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</si>
  <si>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</si>
  <si>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</si>
  <si>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</si>
  <si>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</si>
  <si>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</si>
  <si>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</si>
  <si>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</si>
  <si>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</si>
  <si>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</si>
  <si>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</si>
  <si>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</si>
  <si>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</si>
  <si>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</si>
  <si>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</si>
  <si>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</si>
  <si>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</si>
  <si>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</si>
  <si>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</si>
  <si>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</si>
  <si>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</si>
  <si>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</si>
  <si>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</si>
  <si>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</si>
  <si>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</si>
  <si>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</si>
  <si>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</si>
  <si>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</si>
  <si>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</si>
  <si>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</si>
  <si>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</si>
  <si>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</si>
  <si>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</si>
  <si>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</si>
  <si>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</si>
  <si>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</si>
  <si>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</si>
  <si>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</si>
  <si>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</si>
  <si>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</si>
  <si>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</si>
  <si>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</si>
  <si>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</si>
  <si>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</si>
  <si>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</si>
  <si>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</si>
  <si>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</si>
  <si>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</si>
  <si>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</si>
  <si>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</si>
  <si>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</si>
  <si>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</si>
  <si>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</si>
  <si>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</si>
  <si>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</si>
  <si>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</si>
  <si>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</si>
  <si>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</si>
  <si>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</si>
  <si>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</si>
  <si>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</si>
  <si>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</si>
  <si>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</si>
  <si>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</si>
  <si>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</si>
  <si>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</si>
  <si>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</si>
  <si>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</si>
  <si>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</si>
  <si>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</si>
  <si>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</si>
  <si>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</si>
  <si>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</si>
  <si>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</si>
  <si>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</si>
  <si>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</si>
  <si>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</si>
  <si>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</si>
  <si>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</si>
  <si>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</si>
  <si>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</si>
  <si>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</si>
  <si>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</si>
  <si>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</si>
  <si>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</si>
  <si>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</si>
  <si>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</si>
  <si>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</si>
  <si>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</si>
  <si>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</si>
  <si>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</si>
  <si>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</si>
  <si>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</si>
  <si>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</si>
  <si>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</si>
  <si>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</si>
  <si>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</si>
  <si>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</si>
  <si>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</si>
  <si>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</si>
  <si>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</si>
  <si>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</si>
  <si>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</si>
  <si>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</si>
  <si>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</si>
  <si>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</si>
  <si>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</si>
  <si>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</si>
  <si>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</si>
  <si>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</si>
  <si>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</si>
  <si>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</si>
  <si>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</si>
  <si>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</si>
  <si>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</si>
  <si>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</si>
  <si>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</si>
  <si>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</si>
  <si>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</si>
  <si>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</si>
  <si>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</si>
  <si>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</si>
  <si>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</si>
  <si>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</si>
  <si>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</si>
  <si>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</si>
  <si>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</si>
  <si>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</si>
  <si>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</si>
  <si>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</si>
  <si>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</si>
  <si>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</si>
  <si>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</si>
  <si>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</si>
  <si>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</si>
  <si>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</si>
  <si>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</si>
  <si>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</si>
  <si>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</si>
  <si>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</si>
  <si>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</si>
  <si>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</si>
  <si>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</si>
  <si>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Municipio Dolores Hidalgo CIN</t>
  </si>
  <si>
    <t>Ejercicio 2025</t>
  </si>
  <si>
    <t>Anticipo de participaciones de 49'400,000.00 a pagar en 30 pagos mensuales de 1,646,000.00  de enero 2025 a mayo 2027 1 1,666,000.00 en junio 2027 a descontarse del Fondo General de Participaciones Federales, el costo finaciero sera el que equivale al 0.84% mensual . Se destinara para la obra Rehabilitación de la calle Rivera del Río, segunda etapa; Remodelación de la Unidad Deportiva, segunda etapa y erogaciones propias de la Administración Municipal.</t>
  </si>
  <si>
    <t>Anticipo de participaciones de 49'400,000.00 a pagar en 30 pagos mensuales de 1,646,000.00 de enero 2025 a mayo 2027 1 1,666,000.00 en junio 2027 a descontarse del Fondo General de Participaciones Federales, el costo financiero será el que equivale al 0.84% mensual . Se destinara para la obra Rehabilitación de la calle Rivera del Río, segunda etapa; Remodelación de la Unidad Deportiva, segunda etapa y erogaciones propias de la Administración Municipal.</t>
  </si>
  <si>
    <t>Correspondiente del 01 de enero al 30 de septiembre de 2025</t>
  </si>
  <si>
    <t>El Municipio de Dolores Hidalgo CIN en este periodo de tercer trimestre 2025 no cuenta con un Balance Presupuestario de Recursos Disponibles Negativo</t>
  </si>
  <si>
    <t>El municipio de Dolores Hidalgo Cuna de la Independencia Nacional en el periodo que corresponde al cuarto trimestre 2024 ha contraido Financiamiento u Obligacion en los terminos del Titulo Tercero Capítulo Uno de la Ley de Disciplina Financiera de las Entidades Federativas y Municipios.</t>
  </si>
  <si>
    <t>El municipio de Dolores Hidalgo Cuna de la Independencia Nacional en el periodo del cuarto trimestre 2024 ha contraido Financiamiento u Obligacion en los terminos del Titulo Tercero Capítulo Uno de la Ley de Disciplina Financiera de las Entidades Federativas y Municipios.</t>
  </si>
  <si>
    <t>El municipio de Dolores Hidalgo Cuna de la Independencia Nacional en este periodo del tercer trimestre 2025 no cuenta con convenios de Deuda Garantizada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</si>
</sst>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8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12" fillId="0" borderId="2" xfId="0" applyFont="1" applyBorder="1" applyAlignment="1">
      <alignment horizontal="left" vertical="center" indent="1"/>
    </xf>
    <xf numFmtId="0" fontId="3" fillId="0" borderId="0" xfId="0" applyFont="1" applyAlignment="1">
      <alignment wrapText="1"/>
    </xf>
    <xf numFmtId="164" fontId="17" fillId="5" borderId="2" xfId="6" applyNumberFormat="1" applyFont="1" applyFill="1" applyBorder="1" applyAlignment="1" applyProtection="1">
      <alignment vertical="center"/>
      <protection locked="0"/>
    </xf>
    <xf numFmtId="164" fontId="3" fillId="5" borderId="2" xfId="6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" fontId="2" fillId="0" borderId="2" xfId="0" applyNumberFormat="1" applyFont="1" applyFill="1" applyBorder="1" applyAlignment="1" applyProtection="1">
      <alignment horizontal="right" vertical="top"/>
      <protection locked="0"/>
    </xf>
    <xf numFmtId="4" fontId="3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right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 2" xfId="6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D4" sqref="D4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152</v>
      </c>
      <c r="B3" s="24"/>
      <c r="C3" s="25" t="s">
        <v>4</v>
      </c>
      <c r="D3" s="27">
        <v>3</v>
      </c>
    </row>
    <row r="4" spans="1:4" x14ac:dyDescent="0.2">
      <c r="A4" s="79" t="s">
        <v>5</v>
      </c>
      <c r="B4" s="80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1" sqref="C1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1" t="str">
        <f>'Notas de Disciplina Financiera'!A1</f>
        <v>Municipio Dolores Hidalgo CIN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30 de septiembre de 2025</v>
      </c>
      <c r="C3" s="81"/>
      <c r="D3" s="81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1" t="s">
        <v>153</v>
      </c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abSelected="1" zoomScaleNormal="100" workbookViewId="0"/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4.28515625" style="1" bestFit="1" customWidth="1"/>
    <col min="4" max="4" width="13.7109375" style="1" bestFit="1" customWidth="1"/>
    <col min="5" max="5" width="13.140625" style="1" bestFit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81" t="str">
        <f>'Notas de Disciplina Financiera'!A1</f>
        <v>Municipio Dolores Hidalgo CIN</v>
      </c>
      <c r="C1" s="81"/>
      <c r="D1" s="81"/>
      <c r="E1" s="40" t="s">
        <v>0</v>
      </c>
      <c r="F1" s="41">
        <f>'Notas de Disciplina Financiera'!D1</f>
        <v>2025</v>
      </c>
    </row>
    <row r="2" spans="1:9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9" x14ac:dyDescent="0.2">
      <c r="B3" s="81" t="str">
        <f>'Notas de Disciplina Financiera'!A3</f>
        <v>Correspondiente del 01 de enero al 30 de septiembre de 2025</v>
      </c>
      <c r="C3" s="81"/>
      <c r="D3" s="81"/>
      <c r="E3" s="40" t="s">
        <v>4</v>
      </c>
      <c r="F3" s="41">
        <f>'Notas de Disciplina Financiera'!D3</f>
        <v>3</v>
      </c>
    </row>
    <row r="5" spans="1:9" x14ac:dyDescent="0.2">
      <c r="B5" s="43" t="s">
        <v>25</v>
      </c>
    </row>
    <row r="6" spans="1:9" x14ac:dyDescent="0.2">
      <c r="B6" s="87" t="str">
        <f>B1</f>
        <v>Municipio Dolores Hidalgo CIN</v>
      </c>
      <c r="C6" s="87"/>
      <c r="D6" s="87"/>
      <c r="E6" s="87"/>
      <c r="F6" s="87"/>
      <c r="G6" s="87"/>
      <c r="H6" s="87"/>
      <c r="I6" s="87"/>
    </row>
    <row r="7" spans="1:9" x14ac:dyDescent="0.2">
      <c r="B7" s="82" t="s">
        <v>26</v>
      </c>
      <c r="C7" s="82"/>
      <c r="D7" s="82"/>
      <c r="E7" s="82"/>
      <c r="F7" s="82"/>
      <c r="G7" s="82"/>
      <c r="H7" s="82"/>
      <c r="I7" s="82"/>
    </row>
    <row r="8" spans="1:9" x14ac:dyDescent="0.2">
      <c r="B8" s="82" t="s">
        <v>27</v>
      </c>
      <c r="C8" s="82"/>
      <c r="D8" s="82"/>
      <c r="E8" s="82"/>
      <c r="F8" s="82"/>
      <c r="G8" s="82"/>
      <c r="H8" s="82"/>
      <c r="I8" s="82"/>
    </row>
    <row r="9" spans="1:9" x14ac:dyDescent="0.2">
      <c r="B9" s="82" t="str">
        <f>B3</f>
        <v>Correspondiente del 01 de enero al 30 de septiembre de 2025</v>
      </c>
      <c r="C9" s="82"/>
      <c r="D9" s="82"/>
      <c r="E9" s="82"/>
      <c r="F9" s="82"/>
      <c r="G9" s="82"/>
      <c r="H9" s="82"/>
      <c r="I9" s="82"/>
    </row>
    <row r="10" spans="1:9" x14ac:dyDescent="0.2">
      <c r="B10" s="83" t="s">
        <v>28</v>
      </c>
      <c r="C10" s="83"/>
      <c r="D10" s="83"/>
      <c r="E10" s="83"/>
      <c r="F10" s="83"/>
      <c r="G10" s="83"/>
      <c r="H10" s="83"/>
      <c r="I10" s="83"/>
    </row>
    <row r="11" spans="1:9" x14ac:dyDescent="0.2">
      <c r="B11" s="9"/>
      <c r="C11" s="9"/>
      <c r="D11" s="84" t="s">
        <v>29</v>
      </c>
      <c r="E11" s="85"/>
      <c r="F11" s="85"/>
      <c r="G11" s="85"/>
      <c r="H11" s="86"/>
      <c r="I11" s="9"/>
    </row>
    <row r="12" spans="1:9" ht="36.6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SUM(C14,C22,C32,C42,C52,C62,C66,C74,C78)</f>
        <v>345530999.99999994</v>
      </c>
      <c r="D13" s="3">
        <f t="shared" ref="D13:E13" si="0">SUM(D14,D22,D32,D42,D52,D62,D66,D74,D78)</f>
        <v>132729834.42999999</v>
      </c>
      <c r="E13" s="3">
        <f t="shared" si="0"/>
        <v>78003.66</v>
      </c>
      <c r="F13" s="3">
        <f>SUM(F14,F22,F32,F42,F52,F62,F66,F74,F78)</f>
        <v>122495195.32000002</v>
      </c>
      <c r="G13" s="3">
        <f>SUM(G14,G22,G32,G42,G52,G62,G66,G74,G78)</f>
        <v>122495195.31599998</v>
      </c>
      <c r="H13" s="3">
        <f>SUM(H14,H22,H32,H42,H52,H62,H66,H74,H78)</f>
        <v>132651830.77399999</v>
      </c>
      <c r="I13" s="3">
        <f>SUM(I14,I22,I32,I42,I52,I62,I66,I74,I78)</f>
        <v>478182830.77399999</v>
      </c>
    </row>
    <row r="14" spans="1:9" x14ac:dyDescent="0.2">
      <c r="B14" s="17" t="s">
        <v>39</v>
      </c>
      <c r="C14" s="3">
        <f>SUM(C15:C21)</f>
        <v>183864549.39999998</v>
      </c>
      <c r="D14" s="3">
        <f>SUM(D15:D21)</f>
        <v>7370635.2000000011</v>
      </c>
      <c r="E14" s="3">
        <f t="shared" ref="E14" si="1">SUM(E15:E21)</f>
        <v>0</v>
      </c>
      <c r="F14" s="3">
        <f>SUM(F15:F21)</f>
        <v>39627854.880000003</v>
      </c>
      <c r="G14" s="3">
        <f>SUM(G15:G21)</f>
        <v>37949942.619999997</v>
      </c>
      <c r="H14" s="3">
        <f>SUM(H15:H21)</f>
        <v>9048547.4600000009</v>
      </c>
      <c r="I14" s="3">
        <f>SUM(I15:I21)</f>
        <v>192913096.85999998</v>
      </c>
    </row>
    <row r="15" spans="1:9" x14ac:dyDescent="0.2">
      <c r="B15" s="16" t="s">
        <v>40</v>
      </c>
      <c r="C15" s="73">
        <v>111282109.56999999</v>
      </c>
      <c r="D15" s="75">
        <v>3165195</v>
      </c>
      <c r="E15" s="75">
        <v>0</v>
      </c>
      <c r="F15" s="75">
        <v>24354730.18</v>
      </c>
      <c r="G15" s="75">
        <v>24354732.18</v>
      </c>
      <c r="H15" s="4">
        <f>D15-E15+F15-G15</f>
        <v>3165193</v>
      </c>
      <c r="I15" s="4">
        <f>C15+H15</f>
        <v>114447302.56999999</v>
      </c>
    </row>
    <row r="16" spans="1:9" x14ac:dyDescent="0.2">
      <c r="B16" s="16" t="s">
        <v>41</v>
      </c>
      <c r="C16" s="73">
        <v>104025</v>
      </c>
      <c r="D16" s="75">
        <v>0</v>
      </c>
      <c r="E16" s="75">
        <v>0</v>
      </c>
      <c r="F16" s="75">
        <v>0</v>
      </c>
      <c r="G16" s="75">
        <v>104025</v>
      </c>
      <c r="H16" s="4">
        <f t="shared" ref="H16:H21" si="2">D16-E16+F16-G16</f>
        <v>-104025</v>
      </c>
      <c r="I16" s="4">
        <f t="shared" ref="I16:I21" si="3">C16+H16</f>
        <v>0</v>
      </c>
    </row>
    <row r="17" spans="2:9" x14ac:dyDescent="0.2">
      <c r="B17" s="16" t="s">
        <v>42</v>
      </c>
      <c r="C17" s="73">
        <v>24554312.329999998</v>
      </c>
      <c r="D17" s="75">
        <v>3029626.89</v>
      </c>
      <c r="E17" s="75">
        <v>0</v>
      </c>
      <c r="F17" s="75">
        <v>4689213.68</v>
      </c>
      <c r="G17" s="75">
        <v>4555035.8899999997</v>
      </c>
      <c r="H17" s="4">
        <f t="shared" si="2"/>
        <v>3163804.6800000006</v>
      </c>
      <c r="I17" s="4">
        <f t="shared" si="3"/>
        <v>27718117.009999998</v>
      </c>
    </row>
    <row r="18" spans="2:9" x14ac:dyDescent="0.2">
      <c r="B18" s="16" t="s">
        <v>43</v>
      </c>
      <c r="C18" s="73">
        <v>13560000</v>
      </c>
      <c r="D18" s="75">
        <v>510000</v>
      </c>
      <c r="E18" s="75">
        <v>0</v>
      </c>
      <c r="F18" s="75">
        <v>3838344.71</v>
      </c>
      <c r="G18" s="75">
        <v>2348344.71</v>
      </c>
      <c r="H18" s="4">
        <f t="shared" si="2"/>
        <v>2000000</v>
      </c>
      <c r="I18" s="4">
        <f t="shared" si="3"/>
        <v>15560000</v>
      </c>
    </row>
    <row r="19" spans="2:9" x14ac:dyDescent="0.2">
      <c r="B19" s="16" t="s">
        <v>44</v>
      </c>
      <c r="C19" s="73">
        <v>33155768.690000001</v>
      </c>
      <c r="D19" s="75">
        <v>622335.06000000006</v>
      </c>
      <c r="E19" s="75">
        <v>0</v>
      </c>
      <c r="F19" s="75">
        <v>6436065.71</v>
      </c>
      <c r="G19" s="75">
        <v>6279497.4699999997</v>
      </c>
      <c r="H19" s="4">
        <f t="shared" si="2"/>
        <v>778903.29999999981</v>
      </c>
      <c r="I19" s="4">
        <f t="shared" si="3"/>
        <v>33934671.990000002</v>
      </c>
    </row>
    <row r="20" spans="2:9" x14ac:dyDescent="0.2">
      <c r="B20" s="16" t="s">
        <v>45</v>
      </c>
      <c r="C20" s="73">
        <v>0</v>
      </c>
      <c r="D20" s="75">
        <v>0</v>
      </c>
      <c r="E20" s="75">
        <v>0</v>
      </c>
      <c r="F20" s="75">
        <v>0</v>
      </c>
      <c r="G20" s="75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46</v>
      </c>
      <c r="C21" s="73">
        <v>1208333.81</v>
      </c>
      <c r="D21" s="75">
        <v>43478.25</v>
      </c>
      <c r="E21" s="75">
        <v>0</v>
      </c>
      <c r="F21" s="75">
        <v>309500.59999999998</v>
      </c>
      <c r="G21" s="75">
        <v>308307.37</v>
      </c>
      <c r="H21" s="4">
        <f t="shared" si="2"/>
        <v>44671.479999999981</v>
      </c>
      <c r="I21" s="4">
        <f t="shared" si="3"/>
        <v>1253005.29</v>
      </c>
    </row>
    <row r="22" spans="2:9" x14ac:dyDescent="0.2">
      <c r="B22" s="17" t="s">
        <v>47</v>
      </c>
      <c r="C22" s="3">
        <f>SUM(C23:C31)</f>
        <v>7351030</v>
      </c>
      <c r="D22" s="3">
        <f t="shared" ref="D22:I22" si="4">SUM(D23:D31)</f>
        <v>600353.64</v>
      </c>
      <c r="E22" s="3">
        <f t="shared" si="4"/>
        <v>0</v>
      </c>
      <c r="F22" s="3">
        <f t="shared" si="4"/>
        <v>4243800.24</v>
      </c>
      <c r="G22" s="3">
        <f t="shared" si="4"/>
        <v>3318118.83</v>
      </c>
      <c r="H22" s="3">
        <f t="shared" si="4"/>
        <v>1526035.0499999998</v>
      </c>
      <c r="I22" s="3">
        <f t="shared" si="4"/>
        <v>8877065.0499999989</v>
      </c>
    </row>
    <row r="23" spans="2:9" x14ac:dyDescent="0.2">
      <c r="B23" s="16" t="s">
        <v>48</v>
      </c>
      <c r="C23" s="73">
        <v>3953380</v>
      </c>
      <c r="D23" s="75">
        <v>65427.64</v>
      </c>
      <c r="E23" s="75">
        <v>0</v>
      </c>
      <c r="F23" s="75">
        <v>1738834.68</v>
      </c>
      <c r="G23" s="75">
        <v>1937307.61</v>
      </c>
      <c r="H23" s="75">
        <f>D23-E23+F23-G23</f>
        <v>-133045.29000000027</v>
      </c>
      <c r="I23" s="75">
        <f>C23+H23</f>
        <v>3820334.71</v>
      </c>
    </row>
    <row r="24" spans="2:9" x14ac:dyDescent="0.2">
      <c r="B24" s="16" t="s">
        <v>49</v>
      </c>
      <c r="C24" s="73">
        <v>23000</v>
      </c>
      <c r="D24" s="75">
        <v>0</v>
      </c>
      <c r="E24" s="75">
        <v>0</v>
      </c>
      <c r="F24" s="75">
        <v>0</v>
      </c>
      <c r="G24" s="75">
        <v>0</v>
      </c>
      <c r="H24" s="75">
        <f t="shared" ref="H24:H31" si="5">D24-E24+F24-G24</f>
        <v>0</v>
      </c>
      <c r="I24" s="75">
        <f t="shared" ref="I24:I31" si="6">C24+H24</f>
        <v>23000</v>
      </c>
    </row>
    <row r="25" spans="2:9" x14ac:dyDescent="0.2">
      <c r="B25" s="16" t="s">
        <v>50</v>
      </c>
      <c r="C25" s="73">
        <v>0</v>
      </c>
      <c r="D25" s="75">
        <v>0</v>
      </c>
      <c r="E25" s="75">
        <v>0</v>
      </c>
      <c r="F25" s="75">
        <v>0</v>
      </c>
      <c r="G25" s="75">
        <v>0</v>
      </c>
      <c r="H25" s="75">
        <f t="shared" si="5"/>
        <v>0</v>
      </c>
      <c r="I25" s="75">
        <f t="shared" si="6"/>
        <v>0</v>
      </c>
    </row>
    <row r="26" spans="2:9" x14ac:dyDescent="0.2">
      <c r="B26" s="16" t="s">
        <v>51</v>
      </c>
      <c r="C26" s="73">
        <v>81000</v>
      </c>
      <c r="D26" s="75">
        <v>137355</v>
      </c>
      <c r="E26" s="75">
        <v>0</v>
      </c>
      <c r="F26" s="75">
        <v>169668.79</v>
      </c>
      <c r="G26" s="75">
        <v>64600</v>
      </c>
      <c r="H26" s="75">
        <f t="shared" si="5"/>
        <v>242423.79000000004</v>
      </c>
      <c r="I26" s="75">
        <f t="shared" si="6"/>
        <v>323423.79000000004</v>
      </c>
    </row>
    <row r="27" spans="2:9" x14ac:dyDescent="0.2">
      <c r="B27" s="16" t="s">
        <v>52</v>
      </c>
      <c r="C27" s="73">
        <v>0</v>
      </c>
      <c r="D27" s="75">
        <v>0</v>
      </c>
      <c r="E27" s="75">
        <v>0</v>
      </c>
      <c r="F27" s="75">
        <v>8717.19</v>
      </c>
      <c r="G27" s="75">
        <v>0</v>
      </c>
      <c r="H27" s="75">
        <f t="shared" si="5"/>
        <v>8717.19</v>
      </c>
      <c r="I27" s="75">
        <f t="shared" si="6"/>
        <v>8717.19</v>
      </c>
    </row>
    <row r="28" spans="2:9" x14ac:dyDescent="0.2">
      <c r="B28" s="16" t="s">
        <v>53</v>
      </c>
      <c r="C28" s="73">
        <v>2408500</v>
      </c>
      <c r="D28" s="75">
        <v>35000</v>
      </c>
      <c r="E28" s="75">
        <v>0</v>
      </c>
      <c r="F28" s="75">
        <v>1018584.74</v>
      </c>
      <c r="G28" s="75">
        <v>990000</v>
      </c>
      <c r="H28" s="75">
        <f t="shared" si="5"/>
        <v>63584.739999999991</v>
      </c>
      <c r="I28" s="75">
        <f t="shared" si="6"/>
        <v>2472084.7400000002</v>
      </c>
    </row>
    <row r="29" spans="2:9" x14ac:dyDescent="0.2">
      <c r="B29" s="16" t="s">
        <v>54</v>
      </c>
      <c r="C29" s="73">
        <v>294500</v>
      </c>
      <c r="D29" s="75">
        <v>1500</v>
      </c>
      <c r="E29" s="75">
        <v>0</v>
      </c>
      <c r="F29" s="75">
        <v>557283.6</v>
      </c>
      <c r="G29" s="75">
        <v>76108.800000000003</v>
      </c>
      <c r="H29" s="75">
        <f t="shared" si="5"/>
        <v>482674.8</v>
      </c>
      <c r="I29" s="75">
        <f t="shared" si="6"/>
        <v>777174.8</v>
      </c>
    </row>
    <row r="30" spans="2:9" x14ac:dyDescent="0.2">
      <c r="B30" s="16" t="s">
        <v>55</v>
      </c>
      <c r="C30" s="73">
        <v>0</v>
      </c>
      <c r="D30" s="75">
        <v>0</v>
      </c>
      <c r="E30" s="75">
        <v>0</v>
      </c>
      <c r="F30" s="75">
        <v>0</v>
      </c>
      <c r="G30" s="75">
        <v>0</v>
      </c>
      <c r="H30" s="75">
        <f t="shared" si="5"/>
        <v>0</v>
      </c>
      <c r="I30" s="75">
        <f t="shared" si="6"/>
        <v>0</v>
      </c>
    </row>
    <row r="31" spans="2:9" x14ac:dyDescent="0.2">
      <c r="B31" s="16" t="s">
        <v>56</v>
      </c>
      <c r="C31" s="73">
        <v>590650</v>
      </c>
      <c r="D31" s="75">
        <v>361071</v>
      </c>
      <c r="E31" s="75">
        <v>0</v>
      </c>
      <c r="F31" s="75">
        <v>750711.24</v>
      </c>
      <c r="G31" s="75">
        <v>250102.42</v>
      </c>
      <c r="H31" s="75">
        <f t="shared" si="5"/>
        <v>861679.82</v>
      </c>
      <c r="I31" s="75">
        <f t="shared" si="6"/>
        <v>1452329.8199999998</v>
      </c>
    </row>
    <row r="32" spans="2:9" x14ac:dyDescent="0.2">
      <c r="B32" s="17" t="s">
        <v>57</v>
      </c>
      <c r="C32" s="3">
        <f>SUM(C33:C41)</f>
        <v>73029880.379999995</v>
      </c>
      <c r="D32" s="3">
        <f t="shared" ref="D32:I32" si="7">SUM(D33:D41)</f>
        <v>46865038.629999995</v>
      </c>
      <c r="E32" s="3">
        <f t="shared" si="7"/>
        <v>0</v>
      </c>
      <c r="F32" s="3">
        <f t="shared" si="7"/>
        <v>43841812.300000004</v>
      </c>
      <c r="G32" s="3">
        <f t="shared" si="7"/>
        <v>42194456.590000004</v>
      </c>
      <c r="H32" s="3">
        <f t="shared" si="7"/>
        <v>48512394.339999996</v>
      </c>
      <c r="I32" s="3">
        <f t="shared" si="7"/>
        <v>121542274.71999998</v>
      </c>
    </row>
    <row r="33" spans="2:9" x14ac:dyDescent="0.2">
      <c r="B33" s="16" t="s">
        <v>58</v>
      </c>
      <c r="C33" s="73">
        <v>19392000</v>
      </c>
      <c r="D33" s="75">
        <v>300000</v>
      </c>
      <c r="E33" s="75">
        <v>0</v>
      </c>
      <c r="F33" s="75">
        <v>19527000</v>
      </c>
      <c r="G33" s="75">
        <v>19200000</v>
      </c>
      <c r="H33" s="75">
        <f>D33-E33+F33-G33</f>
        <v>627000</v>
      </c>
      <c r="I33" s="75">
        <f t="shared" ref="I33:I41" si="8">C33+H33</f>
        <v>20019000</v>
      </c>
    </row>
    <row r="34" spans="2:9" x14ac:dyDescent="0.2">
      <c r="B34" s="16" t="s">
        <v>59</v>
      </c>
      <c r="C34" s="73">
        <v>267254.2</v>
      </c>
      <c r="D34" s="75">
        <v>0</v>
      </c>
      <c r="E34" s="75">
        <v>0</v>
      </c>
      <c r="F34" s="75">
        <v>88461.68</v>
      </c>
      <c r="G34" s="75">
        <v>30084.6</v>
      </c>
      <c r="H34" s="75">
        <f t="shared" ref="H34:H41" si="9">D34-E34+F34-G34</f>
        <v>58377.079999999994</v>
      </c>
      <c r="I34" s="75">
        <f t="shared" si="8"/>
        <v>325631.28000000003</v>
      </c>
    </row>
    <row r="35" spans="2:9" x14ac:dyDescent="0.2">
      <c r="B35" s="16" t="s">
        <v>60</v>
      </c>
      <c r="C35" s="73">
        <v>1118000</v>
      </c>
      <c r="D35" s="75">
        <v>3908826.69</v>
      </c>
      <c r="E35" s="75">
        <v>0</v>
      </c>
      <c r="F35" s="75">
        <v>1294536</v>
      </c>
      <c r="G35" s="75">
        <v>341344</v>
      </c>
      <c r="H35" s="75">
        <f t="shared" si="9"/>
        <v>4862018.6899999995</v>
      </c>
      <c r="I35" s="75">
        <f t="shared" si="8"/>
        <v>5980018.6899999995</v>
      </c>
    </row>
    <row r="36" spans="2:9" x14ac:dyDescent="0.2">
      <c r="B36" s="16" t="s">
        <v>61</v>
      </c>
      <c r="C36" s="73">
        <v>587500</v>
      </c>
      <c r="D36" s="75">
        <v>518000</v>
      </c>
      <c r="E36" s="75">
        <v>0</v>
      </c>
      <c r="F36" s="75">
        <v>129702.17</v>
      </c>
      <c r="G36" s="75">
        <v>71738.91</v>
      </c>
      <c r="H36" s="75">
        <f t="shared" si="9"/>
        <v>575963.26</v>
      </c>
      <c r="I36" s="75">
        <f t="shared" si="8"/>
        <v>1163463.26</v>
      </c>
    </row>
    <row r="37" spans="2:9" x14ac:dyDescent="0.2">
      <c r="B37" s="16" t="s">
        <v>62</v>
      </c>
      <c r="C37" s="73">
        <v>589800</v>
      </c>
      <c r="D37" s="75">
        <v>753578.85</v>
      </c>
      <c r="E37" s="75">
        <v>0</v>
      </c>
      <c r="F37" s="75">
        <v>859165.76</v>
      </c>
      <c r="G37" s="75">
        <v>284000</v>
      </c>
      <c r="H37" s="75">
        <f t="shared" si="9"/>
        <v>1328744.6099999999</v>
      </c>
      <c r="I37" s="75">
        <f t="shared" si="8"/>
        <v>1918544.6099999999</v>
      </c>
    </row>
    <row r="38" spans="2:9" x14ac:dyDescent="0.2">
      <c r="B38" s="16" t="s">
        <v>63</v>
      </c>
      <c r="C38" s="73">
        <v>2348000</v>
      </c>
      <c r="D38" s="75">
        <v>974936.48</v>
      </c>
      <c r="E38" s="75">
        <v>0</v>
      </c>
      <c r="F38" s="75">
        <v>1776285</v>
      </c>
      <c r="G38" s="75">
        <v>708993</v>
      </c>
      <c r="H38" s="75">
        <f t="shared" si="9"/>
        <v>2042228.48</v>
      </c>
      <c r="I38" s="75">
        <f t="shared" si="8"/>
        <v>4390228.4800000004</v>
      </c>
    </row>
    <row r="39" spans="2:9" x14ac:dyDescent="0.2">
      <c r="B39" s="16" t="s">
        <v>64</v>
      </c>
      <c r="C39" s="73">
        <v>1119900</v>
      </c>
      <c r="D39" s="75">
        <v>0</v>
      </c>
      <c r="E39" s="75">
        <v>0</v>
      </c>
      <c r="F39" s="75">
        <v>931903.49</v>
      </c>
      <c r="G39" s="75">
        <v>804463.43</v>
      </c>
      <c r="H39" s="75">
        <f t="shared" si="9"/>
        <v>127440.05999999994</v>
      </c>
      <c r="I39" s="75">
        <f t="shared" si="8"/>
        <v>1247340.06</v>
      </c>
    </row>
    <row r="40" spans="2:9" x14ac:dyDescent="0.2">
      <c r="B40" s="16" t="s">
        <v>65</v>
      </c>
      <c r="C40" s="73">
        <v>41259400</v>
      </c>
      <c r="D40" s="75">
        <v>38253000</v>
      </c>
      <c r="E40" s="75">
        <v>0</v>
      </c>
      <c r="F40" s="75">
        <v>18324053</v>
      </c>
      <c r="G40" s="75">
        <v>19961906.120000001</v>
      </c>
      <c r="H40" s="75">
        <f t="shared" si="9"/>
        <v>36615146.879999995</v>
      </c>
      <c r="I40" s="75">
        <f t="shared" si="8"/>
        <v>77874546.879999995</v>
      </c>
    </row>
    <row r="41" spans="2:9" x14ac:dyDescent="0.2">
      <c r="B41" s="16" t="s">
        <v>66</v>
      </c>
      <c r="C41" s="73">
        <v>6348026.1799999997</v>
      </c>
      <c r="D41" s="75">
        <v>2156696.61</v>
      </c>
      <c r="E41" s="75">
        <v>0</v>
      </c>
      <c r="F41" s="75">
        <v>910705.2</v>
      </c>
      <c r="G41" s="75">
        <v>791926.53</v>
      </c>
      <c r="H41" s="75">
        <f t="shared" si="9"/>
        <v>2275475.2799999993</v>
      </c>
      <c r="I41" s="75">
        <f t="shared" si="8"/>
        <v>8623501.459999999</v>
      </c>
    </row>
    <row r="42" spans="2:9" x14ac:dyDescent="0.2">
      <c r="B42" s="17" t="s">
        <v>67</v>
      </c>
      <c r="C42" s="3">
        <f>SUM(C43:C51)</f>
        <v>54254336.150000006</v>
      </c>
      <c r="D42" s="3">
        <f t="shared" ref="D42:I42" si="10">SUM(D43:D51)</f>
        <v>9499698.1300000008</v>
      </c>
      <c r="E42" s="3">
        <f t="shared" si="10"/>
        <v>0</v>
      </c>
      <c r="F42" s="3">
        <f t="shared" si="10"/>
        <v>31557171.620000001</v>
      </c>
      <c r="G42" s="3">
        <f t="shared" si="10"/>
        <v>25635648.140000001</v>
      </c>
      <c r="H42" s="3">
        <f t="shared" si="10"/>
        <v>15421221.610000001</v>
      </c>
      <c r="I42" s="3">
        <f t="shared" si="10"/>
        <v>69675557.760000005</v>
      </c>
    </row>
    <row r="43" spans="2:9" x14ac:dyDescent="0.2">
      <c r="B43" s="16" t="s">
        <v>68</v>
      </c>
      <c r="C43" s="73">
        <v>15375122.73</v>
      </c>
      <c r="D43" s="75">
        <v>1811800.15</v>
      </c>
      <c r="E43" s="75">
        <v>0</v>
      </c>
      <c r="F43" s="75">
        <v>261400</v>
      </c>
      <c r="G43" s="75">
        <v>0</v>
      </c>
      <c r="H43" s="75">
        <f t="shared" ref="H43:H51" si="11">D43-E43+F43-G43</f>
        <v>2073200.15</v>
      </c>
      <c r="I43" s="75">
        <f t="shared" ref="I43:I51" si="12">C43+H43</f>
        <v>17448322.879999999</v>
      </c>
    </row>
    <row r="44" spans="2:9" x14ac:dyDescent="0.2">
      <c r="B44" s="16" t="s">
        <v>69</v>
      </c>
      <c r="C44" s="73">
        <v>0</v>
      </c>
      <c r="D44" s="75">
        <v>0</v>
      </c>
      <c r="E44" s="75">
        <v>0</v>
      </c>
      <c r="F44" s="75">
        <v>0</v>
      </c>
      <c r="G44" s="75">
        <v>0</v>
      </c>
      <c r="H44" s="75">
        <f t="shared" si="11"/>
        <v>0</v>
      </c>
      <c r="I44" s="75">
        <f t="shared" si="12"/>
        <v>0</v>
      </c>
    </row>
    <row r="45" spans="2:9" x14ac:dyDescent="0.2">
      <c r="B45" s="16" t="s">
        <v>70</v>
      </c>
      <c r="C45" s="73">
        <v>0</v>
      </c>
      <c r="D45" s="75">
        <v>4837793.9800000004</v>
      </c>
      <c r="E45" s="75">
        <v>0</v>
      </c>
      <c r="F45" s="75">
        <v>4687965</v>
      </c>
      <c r="G45" s="75">
        <v>4100000</v>
      </c>
      <c r="H45" s="75">
        <f t="shared" si="11"/>
        <v>5425758.9800000004</v>
      </c>
      <c r="I45" s="75">
        <f t="shared" si="12"/>
        <v>5425758.9800000004</v>
      </c>
    </row>
    <row r="46" spans="2:9" x14ac:dyDescent="0.2">
      <c r="B46" s="16" t="s">
        <v>71</v>
      </c>
      <c r="C46" s="73">
        <v>12073148.800000001</v>
      </c>
      <c r="D46" s="75">
        <v>2850104</v>
      </c>
      <c r="E46" s="75">
        <v>0</v>
      </c>
      <c r="F46" s="75">
        <v>5442532</v>
      </c>
      <c r="G46" s="75">
        <v>1170373.52</v>
      </c>
      <c r="H46" s="75">
        <f t="shared" si="11"/>
        <v>7122262.4800000004</v>
      </c>
      <c r="I46" s="75">
        <f t="shared" si="12"/>
        <v>19195411.280000001</v>
      </c>
    </row>
    <row r="47" spans="2:9" x14ac:dyDescent="0.2">
      <c r="B47" s="16" t="s">
        <v>72</v>
      </c>
      <c r="C47" s="73">
        <v>26806064.620000001</v>
      </c>
      <c r="D47" s="75">
        <v>0</v>
      </c>
      <c r="E47" s="75">
        <v>0</v>
      </c>
      <c r="F47" s="75">
        <v>21165274.620000001</v>
      </c>
      <c r="G47" s="75">
        <v>20365274.620000001</v>
      </c>
      <c r="H47" s="75">
        <f t="shared" si="11"/>
        <v>800000</v>
      </c>
      <c r="I47" s="75">
        <f t="shared" si="12"/>
        <v>27606064.620000001</v>
      </c>
    </row>
    <row r="48" spans="2:9" x14ac:dyDescent="0.2">
      <c r="B48" s="16" t="s">
        <v>73</v>
      </c>
      <c r="C48" s="73">
        <v>0</v>
      </c>
      <c r="D48" s="75">
        <v>0</v>
      </c>
      <c r="E48" s="75">
        <v>0</v>
      </c>
      <c r="F48" s="75">
        <v>0</v>
      </c>
      <c r="G48" s="75">
        <v>0</v>
      </c>
      <c r="H48" s="75">
        <f t="shared" si="11"/>
        <v>0</v>
      </c>
      <c r="I48" s="75">
        <f t="shared" si="12"/>
        <v>0</v>
      </c>
    </row>
    <row r="49" spans="2:9" x14ac:dyDescent="0.2">
      <c r="B49" s="16" t="s">
        <v>74</v>
      </c>
      <c r="C49" s="73">
        <v>0</v>
      </c>
      <c r="D49" s="75">
        <v>0</v>
      </c>
      <c r="E49" s="75">
        <v>0</v>
      </c>
      <c r="F49" s="75">
        <v>0</v>
      </c>
      <c r="G49" s="75">
        <v>0</v>
      </c>
      <c r="H49" s="75">
        <f t="shared" si="11"/>
        <v>0</v>
      </c>
      <c r="I49" s="75">
        <f t="shared" si="12"/>
        <v>0</v>
      </c>
    </row>
    <row r="50" spans="2:9" x14ac:dyDescent="0.2">
      <c r="B50" s="16" t="s">
        <v>75</v>
      </c>
      <c r="C50" s="73">
        <v>0</v>
      </c>
      <c r="D50" s="75">
        <v>0</v>
      </c>
      <c r="E50" s="75">
        <v>0</v>
      </c>
      <c r="F50" s="75">
        <v>0</v>
      </c>
      <c r="G50" s="75">
        <v>0</v>
      </c>
      <c r="H50" s="75">
        <f t="shared" si="11"/>
        <v>0</v>
      </c>
      <c r="I50" s="75">
        <f t="shared" si="12"/>
        <v>0</v>
      </c>
    </row>
    <row r="51" spans="2:9" x14ac:dyDescent="0.2">
      <c r="B51" s="16" t="s">
        <v>76</v>
      </c>
      <c r="C51" s="73">
        <v>0</v>
      </c>
      <c r="D51" s="75">
        <v>0</v>
      </c>
      <c r="E51" s="75">
        <v>0</v>
      </c>
      <c r="F51" s="75">
        <v>0</v>
      </c>
      <c r="G51" s="75">
        <v>0</v>
      </c>
      <c r="H51" s="75">
        <f t="shared" si="11"/>
        <v>0</v>
      </c>
      <c r="I51" s="75">
        <f t="shared" si="12"/>
        <v>0</v>
      </c>
    </row>
    <row r="52" spans="2:9" x14ac:dyDescent="0.2">
      <c r="B52" s="17" t="s">
        <v>77</v>
      </c>
      <c r="C52" s="3">
        <f>SUM(C53:C61)</f>
        <v>450000</v>
      </c>
      <c r="D52" s="3">
        <f t="shared" ref="D52:I52" si="13">SUM(D53:D61)</f>
        <v>4199083.3499999996</v>
      </c>
      <c r="E52" s="3">
        <f t="shared" si="13"/>
        <v>78003.66</v>
      </c>
      <c r="F52" s="3">
        <f t="shared" si="13"/>
        <v>157582.87999999998</v>
      </c>
      <c r="G52" s="3">
        <f t="shared" si="13"/>
        <v>3523834.1359999999</v>
      </c>
      <c r="H52" s="3">
        <f t="shared" si="13"/>
        <v>754828.43400000001</v>
      </c>
      <c r="I52" s="3">
        <f t="shared" si="13"/>
        <v>1204828.4339999999</v>
      </c>
    </row>
    <row r="53" spans="2:9" x14ac:dyDescent="0.2">
      <c r="B53" s="16" t="s">
        <v>78</v>
      </c>
      <c r="C53" s="73">
        <v>450000</v>
      </c>
      <c r="D53" s="75">
        <v>331563.08</v>
      </c>
      <c r="E53" s="75">
        <v>0</v>
      </c>
      <c r="F53" s="75">
        <v>139830.07999999999</v>
      </c>
      <c r="G53" s="75">
        <v>67150.080000000002</v>
      </c>
      <c r="H53" s="75">
        <f t="shared" ref="H53:H61" si="14">D53-E53+F53-G53</f>
        <v>404243.08</v>
      </c>
      <c r="I53" s="75">
        <f t="shared" ref="I53:I61" si="15">C53+H53</f>
        <v>854243.08000000007</v>
      </c>
    </row>
    <row r="54" spans="2:9" x14ac:dyDescent="0.2">
      <c r="B54" s="16" t="s">
        <v>79</v>
      </c>
      <c r="C54" s="73">
        <v>0</v>
      </c>
      <c r="D54" s="75">
        <v>0</v>
      </c>
      <c r="E54" s="75">
        <v>0</v>
      </c>
      <c r="F54" s="75">
        <v>0</v>
      </c>
      <c r="G54" s="75">
        <v>0</v>
      </c>
      <c r="H54" s="75">
        <f t="shared" si="14"/>
        <v>0</v>
      </c>
      <c r="I54" s="75">
        <f t="shared" si="15"/>
        <v>0</v>
      </c>
    </row>
    <row r="55" spans="2:9" x14ac:dyDescent="0.2">
      <c r="B55" s="16" t="s">
        <v>80</v>
      </c>
      <c r="C55" s="73">
        <v>0</v>
      </c>
      <c r="D55" s="75">
        <v>0</v>
      </c>
      <c r="E55" s="75">
        <v>0</v>
      </c>
      <c r="F55" s="75">
        <v>0</v>
      </c>
      <c r="G55" s="75">
        <v>0</v>
      </c>
      <c r="H55" s="75">
        <f t="shared" si="14"/>
        <v>0</v>
      </c>
      <c r="I55" s="75">
        <f t="shared" si="15"/>
        <v>0</v>
      </c>
    </row>
    <row r="56" spans="2:9" x14ac:dyDescent="0.2">
      <c r="B56" s="16" t="s">
        <v>81</v>
      </c>
      <c r="C56" s="73">
        <v>0</v>
      </c>
      <c r="D56" s="75">
        <v>3600000</v>
      </c>
      <c r="E56" s="75">
        <v>78003.66</v>
      </c>
      <c r="F56" s="75">
        <v>0</v>
      </c>
      <c r="G56" s="75">
        <v>3456684.0559999999</v>
      </c>
      <c r="H56" s="75">
        <f t="shared" si="14"/>
        <v>65312.283999999985</v>
      </c>
      <c r="I56" s="75">
        <f t="shared" si="15"/>
        <v>65312.283999999985</v>
      </c>
    </row>
    <row r="57" spans="2:9" x14ac:dyDescent="0.2">
      <c r="B57" s="16" t="s">
        <v>82</v>
      </c>
      <c r="C57" s="73">
        <v>0</v>
      </c>
      <c r="D57" s="75">
        <v>0</v>
      </c>
      <c r="E57" s="75">
        <v>0</v>
      </c>
      <c r="F57" s="75">
        <v>0</v>
      </c>
      <c r="G57" s="75">
        <v>0</v>
      </c>
      <c r="H57" s="75">
        <f t="shared" si="14"/>
        <v>0</v>
      </c>
      <c r="I57" s="75">
        <f t="shared" si="15"/>
        <v>0</v>
      </c>
    </row>
    <row r="58" spans="2:9" x14ac:dyDescent="0.2">
      <c r="B58" s="16" t="s">
        <v>83</v>
      </c>
      <c r="C58" s="73">
        <v>0</v>
      </c>
      <c r="D58" s="75">
        <v>18098.32</v>
      </c>
      <c r="E58" s="75">
        <v>0</v>
      </c>
      <c r="F58" s="75">
        <v>17748</v>
      </c>
      <c r="G58" s="75">
        <v>0</v>
      </c>
      <c r="H58" s="75">
        <f t="shared" si="14"/>
        <v>35846.32</v>
      </c>
      <c r="I58" s="75">
        <f t="shared" si="15"/>
        <v>35846.32</v>
      </c>
    </row>
    <row r="59" spans="2:9" x14ac:dyDescent="0.2">
      <c r="B59" s="16" t="s">
        <v>84</v>
      </c>
      <c r="C59" s="73">
        <v>0</v>
      </c>
      <c r="D59" s="75">
        <v>0</v>
      </c>
      <c r="E59" s="75">
        <v>0</v>
      </c>
      <c r="F59" s="75">
        <v>0</v>
      </c>
      <c r="G59" s="75">
        <v>0</v>
      </c>
      <c r="H59" s="75">
        <f t="shared" si="14"/>
        <v>0</v>
      </c>
      <c r="I59" s="75">
        <f t="shared" si="15"/>
        <v>0</v>
      </c>
    </row>
    <row r="60" spans="2:9" x14ac:dyDescent="0.2">
      <c r="B60" s="16" t="s">
        <v>85</v>
      </c>
      <c r="C60" s="73">
        <v>0</v>
      </c>
      <c r="D60" s="75">
        <v>249421.95</v>
      </c>
      <c r="E60" s="75">
        <v>0</v>
      </c>
      <c r="F60" s="75">
        <v>4.8</v>
      </c>
      <c r="G60" s="75">
        <v>0</v>
      </c>
      <c r="H60" s="75">
        <f t="shared" si="14"/>
        <v>249426.75</v>
      </c>
      <c r="I60" s="75">
        <f t="shared" si="15"/>
        <v>249426.75</v>
      </c>
    </row>
    <row r="61" spans="2:9" x14ac:dyDescent="0.2">
      <c r="B61" s="16" t="s">
        <v>86</v>
      </c>
      <c r="C61" s="73">
        <v>0</v>
      </c>
      <c r="D61" s="75">
        <v>0</v>
      </c>
      <c r="E61" s="75">
        <v>0</v>
      </c>
      <c r="F61" s="75">
        <v>0</v>
      </c>
      <c r="G61" s="75">
        <v>0</v>
      </c>
      <c r="H61" s="75">
        <f t="shared" si="14"/>
        <v>0</v>
      </c>
      <c r="I61" s="75">
        <f t="shared" si="15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I62" si="16">SUM(D63:D65)</f>
        <v>56960554.490000002</v>
      </c>
      <c r="E62" s="3">
        <f t="shared" si="16"/>
        <v>0</v>
      </c>
      <c r="F62" s="3">
        <f t="shared" si="16"/>
        <v>2507973.4</v>
      </c>
      <c r="G62" s="3">
        <f t="shared" si="16"/>
        <v>3400000</v>
      </c>
      <c r="H62" s="3">
        <f t="shared" si="16"/>
        <v>56068527.890000001</v>
      </c>
      <c r="I62" s="3">
        <f t="shared" si="16"/>
        <v>56068527.890000001</v>
      </c>
    </row>
    <row r="63" spans="2:9" x14ac:dyDescent="0.2">
      <c r="B63" s="16" t="s">
        <v>88</v>
      </c>
      <c r="C63" s="73">
        <v>0</v>
      </c>
      <c r="D63" s="75">
        <v>36228681.880000003</v>
      </c>
      <c r="E63" s="75">
        <v>0</v>
      </c>
      <c r="F63" s="75">
        <v>1274383</v>
      </c>
      <c r="G63" s="75">
        <v>0</v>
      </c>
      <c r="H63" s="75">
        <f>D63-E63+F63-G63</f>
        <v>37503064.880000003</v>
      </c>
      <c r="I63" s="75">
        <f>C63+H63</f>
        <v>37503064.880000003</v>
      </c>
    </row>
    <row r="64" spans="2:9" x14ac:dyDescent="0.2">
      <c r="B64" s="16" t="s">
        <v>89</v>
      </c>
      <c r="C64" s="73">
        <v>0</v>
      </c>
      <c r="D64" s="75">
        <v>16163535.189999999</v>
      </c>
      <c r="E64" s="75">
        <v>0</v>
      </c>
      <c r="F64" s="75">
        <v>1233590.3999999999</v>
      </c>
      <c r="G64" s="75">
        <v>3400000</v>
      </c>
      <c r="H64" s="75">
        <f>D64-E64+F64-G64</f>
        <v>13997125.59</v>
      </c>
      <c r="I64" s="75">
        <f>C64+H64</f>
        <v>13997125.59</v>
      </c>
    </row>
    <row r="65" spans="2:9" x14ac:dyDescent="0.2">
      <c r="B65" s="16" t="s">
        <v>90</v>
      </c>
      <c r="C65" s="73">
        <v>0</v>
      </c>
      <c r="D65" s="75">
        <v>4568337.42</v>
      </c>
      <c r="E65" s="75">
        <v>0</v>
      </c>
      <c r="F65" s="75">
        <v>0</v>
      </c>
      <c r="G65" s="75">
        <v>0</v>
      </c>
      <c r="H65" s="75">
        <f>D65-E65+F65-G65</f>
        <v>4568337.42</v>
      </c>
      <c r="I65" s="75">
        <f>C65+H65</f>
        <v>4568337.42</v>
      </c>
    </row>
    <row r="66" spans="2:9" x14ac:dyDescent="0.2">
      <c r="B66" s="17" t="s">
        <v>91</v>
      </c>
      <c r="C66" s="3">
        <f>SUM(C67:C73)</f>
        <v>2433018.15</v>
      </c>
      <c r="D66" s="3">
        <f t="shared" ref="D66:I66" si="17">SUM(D67:D73)</f>
        <v>4666770.99</v>
      </c>
      <c r="E66" s="3">
        <f t="shared" si="17"/>
        <v>0</v>
      </c>
      <c r="F66" s="3">
        <f t="shared" si="17"/>
        <v>159000</v>
      </c>
      <c r="G66" s="3">
        <f t="shared" si="17"/>
        <v>5473195</v>
      </c>
      <c r="H66" s="3">
        <f t="shared" si="17"/>
        <v>-647424.00999999978</v>
      </c>
      <c r="I66" s="3">
        <f t="shared" si="17"/>
        <v>1785594.1400000001</v>
      </c>
    </row>
    <row r="67" spans="2:9" x14ac:dyDescent="0.2">
      <c r="B67" s="16" t="s">
        <v>92</v>
      </c>
      <c r="C67" s="73">
        <v>0</v>
      </c>
      <c r="D67" s="75">
        <v>0</v>
      </c>
      <c r="E67" s="75">
        <v>0</v>
      </c>
      <c r="F67" s="75">
        <v>0</v>
      </c>
      <c r="G67" s="75">
        <v>0</v>
      </c>
      <c r="H67" s="75">
        <f t="shared" ref="H67:H73" si="18">D67-E67+F67-G67</f>
        <v>0</v>
      </c>
      <c r="I67" s="75">
        <f t="shared" ref="I67:I73" si="19">C67+H67</f>
        <v>0</v>
      </c>
    </row>
    <row r="68" spans="2:9" x14ac:dyDescent="0.2">
      <c r="B68" s="16" t="s">
        <v>93</v>
      </c>
      <c r="C68" s="73">
        <v>0</v>
      </c>
      <c r="D68" s="75">
        <v>0</v>
      </c>
      <c r="E68" s="75">
        <v>0</v>
      </c>
      <c r="F68" s="75">
        <v>0</v>
      </c>
      <c r="G68" s="75">
        <v>0</v>
      </c>
      <c r="H68" s="75">
        <f t="shared" si="18"/>
        <v>0</v>
      </c>
      <c r="I68" s="75">
        <f t="shared" si="19"/>
        <v>0</v>
      </c>
    </row>
    <row r="69" spans="2:9" x14ac:dyDescent="0.2">
      <c r="B69" s="16" t="s">
        <v>94</v>
      </c>
      <c r="C69" s="73">
        <v>0</v>
      </c>
      <c r="D69" s="75">
        <v>0</v>
      </c>
      <c r="E69" s="75">
        <v>0</v>
      </c>
      <c r="F69" s="75">
        <v>0</v>
      </c>
      <c r="G69" s="75">
        <v>0</v>
      </c>
      <c r="H69" s="75">
        <f t="shared" si="18"/>
        <v>0</v>
      </c>
      <c r="I69" s="75">
        <f t="shared" si="19"/>
        <v>0</v>
      </c>
    </row>
    <row r="70" spans="2:9" x14ac:dyDescent="0.2">
      <c r="B70" s="16" t="s">
        <v>95</v>
      </c>
      <c r="C70" s="73">
        <v>0</v>
      </c>
      <c r="D70" s="75">
        <v>0</v>
      </c>
      <c r="E70" s="75">
        <v>0</v>
      </c>
      <c r="F70" s="75">
        <v>0</v>
      </c>
      <c r="G70" s="75">
        <v>0</v>
      </c>
      <c r="H70" s="75">
        <f t="shared" si="18"/>
        <v>0</v>
      </c>
      <c r="I70" s="75">
        <f t="shared" si="19"/>
        <v>0</v>
      </c>
    </row>
    <row r="71" spans="2:9" x14ac:dyDescent="0.2">
      <c r="B71" s="16" t="s">
        <v>96</v>
      </c>
      <c r="C71" s="73">
        <v>0</v>
      </c>
      <c r="D71" s="75">
        <v>0</v>
      </c>
      <c r="E71" s="75">
        <v>0</v>
      </c>
      <c r="F71" s="75">
        <v>0</v>
      </c>
      <c r="G71" s="75">
        <v>0</v>
      </c>
      <c r="H71" s="75">
        <f t="shared" si="18"/>
        <v>0</v>
      </c>
      <c r="I71" s="75">
        <f t="shared" si="19"/>
        <v>0</v>
      </c>
    </row>
    <row r="72" spans="2:9" x14ac:dyDescent="0.2">
      <c r="B72" s="16" t="s">
        <v>97</v>
      </c>
      <c r="C72" s="73">
        <v>0</v>
      </c>
      <c r="D72" s="75">
        <v>0</v>
      </c>
      <c r="E72" s="75">
        <v>0</v>
      </c>
      <c r="F72" s="75">
        <v>0</v>
      </c>
      <c r="G72" s="75">
        <v>0</v>
      </c>
      <c r="H72" s="75">
        <f t="shared" si="18"/>
        <v>0</v>
      </c>
      <c r="I72" s="75">
        <f t="shared" si="19"/>
        <v>0</v>
      </c>
    </row>
    <row r="73" spans="2:9" x14ac:dyDescent="0.2">
      <c r="B73" s="16" t="s">
        <v>98</v>
      </c>
      <c r="C73" s="73">
        <v>2433018.15</v>
      </c>
      <c r="D73" s="75">
        <v>4666770.99</v>
      </c>
      <c r="E73" s="75">
        <v>0</v>
      </c>
      <c r="F73" s="75">
        <v>159000</v>
      </c>
      <c r="G73" s="75">
        <v>5473195</v>
      </c>
      <c r="H73" s="75">
        <f t="shared" si="18"/>
        <v>-647424.00999999978</v>
      </c>
      <c r="I73" s="75">
        <f t="shared" si="19"/>
        <v>1785594.1400000001</v>
      </c>
    </row>
    <row r="74" spans="2:9" x14ac:dyDescent="0.2">
      <c r="B74" s="17" t="s">
        <v>99</v>
      </c>
      <c r="C74" s="3">
        <f>SUM(C75:C77)</f>
        <v>0</v>
      </c>
      <c r="D74" s="3">
        <f t="shared" ref="D74:I74" si="20">SUM(D75:D77)</f>
        <v>2567700</v>
      </c>
      <c r="E74" s="3">
        <f t="shared" si="20"/>
        <v>0</v>
      </c>
      <c r="F74" s="3">
        <f t="shared" si="20"/>
        <v>400000</v>
      </c>
      <c r="G74" s="3">
        <f t="shared" si="20"/>
        <v>1000000</v>
      </c>
      <c r="H74" s="3">
        <f t="shared" si="20"/>
        <v>1967700</v>
      </c>
      <c r="I74" s="3">
        <f t="shared" si="20"/>
        <v>1967700</v>
      </c>
    </row>
    <row r="75" spans="2:9" x14ac:dyDescent="0.2">
      <c r="B75" s="16" t="s">
        <v>100</v>
      </c>
      <c r="C75" s="73">
        <v>0</v>
      </c>
      <c r="D75" s="4">
        <v>0</v>
      </c>
      <c r="E75" s="4">
        <v>0</v>
      </c>
      <c r="F75" s="4">
        <v>0</v>
      </c>
      <c r="G75" s="4">
        <v>0</v>
      </c>
      <c r="H75" s="75">
        <f>D75-E75+F75-G75</f>
        <v>0</v>
      </c>
      <c r="I75" s="4">
        <f>C75+H75</f>
        <v>0</v>
      </c>
    </row>
    <row r="76" spans="2:9" x14ac:dyDescent="0.2">
      <c r="B76" s="16" t="s">
        <v>101</v>
      </c>
      <c r="C76" s="73">
        <v>0</v>
      </c>
      <c r="D76" s="4">
        <v>0</v>
      </c>
      <c r="E76" s="4">
        <v>0</v>
      </c>
      <c r="F76" s="4">
        <v>0</v>
      </c>
      <c r="G76" s="4">
        <v>0</v>
      </c>
      <c r="H76" s="75">
        <f>D76-E76+F76-G76</f>
        <v>0</v>
      </c>
      <c r="I76" s="4">
        <f>C76+H76</f>
        <v>0</v>
      </c>
    </row>
    <row r="77" spans="2:9" x14ac:dyDescent="0.2">
      <c r="B77" s="16" t="s">
        <v>102</v>
      </c>
      <c r="C77" s="73">
        <v>0</v>
      </c>
      <c r="D77" s="75">
        <v>2567700</v>
      </c>
      <c r="E77" s="75">
        <v>0</v>
      </c>
      <c r="F77" s="75">
        <v>400000</v>
      </c>
      <c r="G77" s="75">
        <v>1000000</v>
      </c>
      <c r="H77" s="75">
        <f>D77-E77+F77-G77</f>
        <v>1967700</v>
      </c>
      <c r="I77" s="4">
        <f>C77+H77</f>
        <v>1967700</v>
      </c>
    </row>
    <row r="78" spans="2:9" x14ac:dyDescent="0.2">
      <c r="B78" s="17" t="s">
        <v>103</v>
      </c>
      <c r="C78" s="3">
        <f>SUM(C79:C85)</f>
        <v>24148185.920000002</v>
      </c>
      <c r="D78" s="3">
        <f t="shared" ref="D78:I78" si="21">SUM(D79:D85)</f>
        <v>0</v>
      </c>
      <c r="E78" s="3">
        <f t="shared" si="21"/>
        <v>0</v>
      </c>
      <c r="F78" s="3">
        <f t="shared" si="21"/>
        <v>0</v>
      </c>
      <c r="G78" s="3">
        <f t="shared" si="21"/>
        <v>0</v>
      </c>
      <c r="H78" s="3">
        <f t="shared" si="21"/>
        <v>0</v>
      </c>
      <c r="I78" s="3">
        <f t="shared" si="21"/>
        <v>24148185.920000002</v>
      </c>
    </row>
    <row r="79" spans="2:9" x14ac:dyDescent="0.2">
      <c r="B79" s="16" t="s">
        <v>104</v>
      </c>
      <c r="C79" s="73">
        <v>19752000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2">D79-E79+F79-G79</f>
        <v>0</v>
      </c>
      <c r="I79" s="4">
        <f t="shared" ref="I79:I85" si="23">C79+H79</f>
        <v>19752000</v>
      </c>
    </row>
    <row r="80" spans="2:9" x14ac:dyDescent="0.2">
      <c r="B80" s="16" t="s">
        <v>105</v>
      </c>
      <c r="C80" s="73">
        <v>4396185.92</v>
      </c>
      <c r="D80" s="4">
        <v>0</v>
      </c>
      <c r="E80" s="75">
        <v>0</v>
      </c>
      <c r="F80" s="4">
        <v>0</v>
      </c>
      <c r="G80" s="4">
        <v>0</v>
      </c>
      <c r="H80" s="4">
        <f t="shared" si="22"/>
        <v>0</v>
      </c>
      <c r="I80" s="4">
        <f t="shared" si="23"/>
        <v>4396185.92</v>
      </c>
    </row>
    <row r="81" spans="2:9" x14ac:dyDescent="0.2">
      <c r="B81" s="16" t="s">
        <v>106</v>
      </c>
      <c r="C81" s="73">
        <v>0</v>
      </c>
      <c r="D81" s="4">
        <v>0</v>
      </c>
      <c r="E81" s="4">
        <v>0</v>
      </c>
      <c r="F81" s="75">
        <v>0</v>
      </c>
      <c r="G81" s="75">
        <v>0</v>
      </c>
      <c r="H81" s="4">
        <f t="shared" si="22"/>
        <v>0</v>
      </c>
      <c r="I81" s="4">
        <f t="shared" si="23"/>
        <v>0</v>
      </c>
    </row>
    <row r="82" spans="2:9" x14ac:dyDescent="0.2">
      <c r="B82" s="16" t="s">
        <v>107</v>
      </c>
      <c r="C82" s="73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2"/>
        <v>0</v>
      </c>
      <c r="I82" s="4">
        <f t="shared" si="23"/>
        <v>0</v>
      </c>
    </row>
    <row r="83" spans="2:9" x14ac:dyDescent="0.2">
      <c r="B83" s="16" t="s">
        <v>108</v>
      </c>
      <c r="C83" s="73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2"/>
        <v>0</v>
      </c>
      <c r="I83" s="4">
        <f t="shared" si="23"/>
        <v>0</v>
      </c>
    </row>
    <row r="84" spans="2:9" x14ac:dyDescent="0.2">
      <c r="B84" s="16" t="s">
        <v>109</v>
      </c>
      <c r="C84" s="73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2"/>
        <v>0</v>
      </c>
      <c r="I84" s="4">
        <f t="shared" si="23"/>
        <v>0</v>
      </c>
    </row>
    <row r="85" spans="2:9" x14ac:dyDescent="0.2">
      <c r="B85" s="16" t="s">
        <v>110</v>
      </c>
      <c r="C85" s="73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2"/>
        <v>0</v>
      </c>
      <c r="I85" s="4">
        <f t="shared" si="23"/>
        <v>0</v>
      </c>
    </row>
    <row r="86" spans="2:9" ht="11.4" x14ac:dyDescent="0.2">
      <c r="B86" s="10"/>
      <c r="C86" s="72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SUM(C88,C96,C106,C116,C126,C136,C140,C148,C152)</f>
        <v>298000000</v>
      </c>
      <c r="D87" s="3">
        <f t="shared" ref="D87:F87" si="24">SUM(D88,D96,D106,D116,D126,D136,D140,D148,D152)</f>
        <v>123725749.47</v>
      </c>
      <c r="E87" s="3">
        <f t="shared" si="24"/>
        <v>5697086</v>
      </c>
      <c r="F87" s="76">
        <f t="shared" si="24"/>
        <v>244815043.94999999</v>
      </c>
      <c r="G87" s="3">
        <f t="shared" ref="G87:I87" si="25">SUM(G88,G96,G106,G116,G126,G136,G140,G148,G152)</f>
        <v>244815043.94999999</v>
      </c>
      <c r="H87" s="3">
        <f t="shared" si="25"/>
        <v>118028663.46999997</v>
      </c>
      <c r="I87" s="3">
        <f t="shared" si="25"/>
        <v>416028663.47000003</v>
      </c>
    </row>
    <row r="88" spans="2:9" x14ac:dyDescent="0.2">
      <c r="B88" s="17" t="s">
        <v>39</v>
      </c>
      <c r="C88" s="3">
        <f>SUM(C89:C95)</f>
        <v>28745092.399999999</v>
      </c>
      <c r="D88" s="3">
        <f t="shared" ref="D88:I88" si="26">SUM(D89:D95)</f>
        <v>228000</v>
      </c>
      <c r="E88" s="3">
        <f t="shared" si="26"/>
        <v>0</v>
      </c>
      <c r="F88" s="3">
        <f t="shared" si="26"/>
        <v>3606601.29</v>
      </c>
      <c r="G88" s="3">
        <f t="shared" si="26"/>
        <v>4117913.85</v>
      </c>
      <c r="H88" s="3">
        <f t="shared" si="26"/>
        <v>-283312.56000000006</v>
      </c>
      <c r="I88" s="3">
        <f t="shared" si="26"/>
        <v>28461779.84</v>
      </c>
    </row>
    <row r="89" spans="2:9" x14ac:dyDescent="0.2">
      <c r="B89" s="16" t="s">
        <v>40</v>
      </c>
      <c r="C89" s="73">
        <v>26292092.399999999</v>
      </c>
      <c r="D89" s="75">
        <v>0</v>
      </c>
      <c r="E89" s="75">
        <v>0</v>
      </c>
      <c r="F89" s="75">
        <v>97776</v>
      </c>
      <c r="G89" s="75">
        <v>3446342.41</v>
      </c>
      <c r="H89" s="75">
        <f t="shared" ref="H89:H95" si="27">D89-E89+F89-G89</f>
        <v>-3348566.41</v>
      </c>
      <c r="I89" s="4">
        <f t="shared" ref="I89:I95" si="28">C89+H89</f>
        <v>22943525.989999998</v>
      </c>
    </row>
    <row r="90" spans="2:9" x14ac:dyDescent="0.2">
      <c r="B90" s="16" t="s">
        <v>41</v>
      </c>
      <c r="C90" s="73">
        <v>0</v>
      </c>
      <c r="D90" s="75">
        <v>0</v>
      </c>
      <c r="E90" s="75">
        <v>0</v>
      </c>
      <c r="F90" s="75">
        <v>0</v>
      </c>
      <c r="G90" s="75">
        <v>0</v>
      </c>
      <c r="H90" s="75">
        <f t="shared" si="27"/>
        <v>0</v>
      </c>
      <c r="I90" s="4">
        <f t="shared" si="28"/>
        <v>0</v>
      </c>
    </row>
    <row r="91" spans="2:9" x14ac:dyDescent="0.2">
      <c r="B91" s="16" t="s">
        <v>42</v>
      </c>
      <c r="C91" s="73">
        <v>0</v>
      </c>
      <c r="D91" s="75">
        <v>228000</v>
      </c>
      <c r="E91" s="75">
        <v>0</v>
      </c>
      <c r="F91" s="75">
        <v>1180435.98</v>
      </c>
      <c r="G91" s="75">
        <v>0</v>
      </c>
      <c r="H91" s="75">
        <f t="shared" si="27"/>
        <v>1408435.98</v>
      </c>
      <c r="I91" s="4">
        <f t="shared" si="28"/>
        <v>1408435.98</v>
      </c>
    </row>
    <row r="92" spans="2:9" x14ac:dyDescent="0.2">
      <c r="B92" s="16" t="s">
        <v>43</v>
      </c>
      <c r="C92" s="73">
        <v>2453000</v>
      </c>
      <c r="D92" s="75">
        <v>0</v>
      </c>
      <c r="E92" s="75">
        <v>0</v>
      </c>
      <c r="F92" s="75">
        <v>160258.88</v>
      </c>
      <c r="G92" s="75">
        <v>671571.44</v>
      </c>
      <c r="H92" s="75">
        <f t="shared" si="27"/>
        <v>-511312.55999999994</v>
      </c>
      <c r="I92" s="4">
        <f t="shared" si="28"/>
        <v>1941687.44</v>
      </c>
    </row>
    <row r="93" spans="2:9" x14ac:dyDescent="0.2">
      <c r="B93" s="16" t="s">
        <v>44</v>
      </c>
      <c r="C93" s="73">
        <v>0</v>
      </c>
      <c r="D93" s="75">
        <v>0</v>
      </c>
      <c r="E93" s="75">
        <v>0</v>
      </c>
      <c r="F93" s="75">
        <v>2168130.4300000002</v>
      </c>
      <c r="G93" s="75">
        <v>0</v>
      </c>
      <c r="H93" s="75">
        <f t="shared" si="27"/>
        <v>2168130.4300000002</v>
      </c>
      <c r="I93" s="4">
        <f t="shared" si="28"/>
        <v>2168130.4300000002</v>
      </c>
    </row>
    <row r="94" spans="2:9" x14ac:dyDescent="0.2">
      <c r="B94" s="16" t="s">
        <v>45</v>
      </c>
      <c r="C94" s="73">
        <v>0</v>
      </c>
      <c r="D94" s="75">
        <v>0</v>
      </c>
      <c r="E94" s="75">
        <v>0</v>
      </c>
      <c r="F94" s="75">
        <v>0</v>
      </c>
      <c r="G94" s="75">
        <v>0</v>
      </c>
      <c r="H94" s="75">
        <f t="shared" si="27"/>
        <v>0</v>
      </c>
      <c r="I94" s="4">
        <f t="shared" si="28"/>
        <v>0</v>
      </c>
    </row>
    <row r="95" spans="2:9" x14ac:dyDescent="0.2">
      <c r="B95" s="16" t="s">
        <v>46</v>
      </c>
      <c r="C95" s="73">
        <v>0</v>
      </c>
      <c r="D95" s="75">
        <v>0</v>
      </c>
      <c r="E95" s="75">
        <v>0</v>
      </c>
      <c r="F95" s="75">
        <v>0</v>
      </c>
      <c r="G95" s="75">
        <v>0</v>
      </c>
      <c r="H95" s="75">
        <f t="shared" si="27"/>
        <v>0</v>
      </c>
      <c r="I95" s="4">
        <f t="shared" si="28"/>
        <v>0</v>
      </c>
    </row>
    <row r="96" spans="2:9" x14ac:dyDescent="0.2">
      <c r="B96" s="17" t="s">
        <v>47</v>
      </c>
      <c r="C96" s="3">
        <f>SUM(C97:C105)</f>
        <v>48393000</v>
      </c>
      <c r="D96" s="76">
        <f t="shared" ref="D96:G96" si="29">SUM(D97:D105)</f>
        <v>85500</v>
      </c>
      <c r="E96" s="76">
        <f t="shared" si="29"/>
        <v>0</v>
      </c>
      <c r="F96" s="76">
        <f t="shared" si="29"/>
        <v>18590047.829999998</v>
      </c>
      <c r="G96" s="76">
        <f t="shared" si="29"/>
        <v>16917222.5</v>
      </c>
      <c r="H96" s="3">
        <f t="shared" ref="H96:I96" si="30">SUM(H97:H105)</f>
        <v>1758325.3299999984</v>
      </c>
      <c r="I96" s="3">
        <f t="shared" si="30"/>
        <v>50151325.329999998</v>
      </c>
    </row>
    <row r="97" spans="2:9" x14ac:dyDescent="0.2">
      <c r="B97" s="16" t="s">
        <v>48</v>
      </c>
      <c r="C97" s="73">
        <v>525000</v>
      </c>
      <c r="D97" s="75">
        <v>20500</v>
      </c>
      <c r="E97" s="75">
        <v>0</v>
      </c>
      <c r="F97" s="75">
        <v>119518.04</v>
      </c>
      <c r="G97" s="75">
        <v>157666.04</v>
      </c>
      <c r="H97" s="4">
        <f t="shared" ref="H97:H105" si="31">D97-E97+F97-G97</f>
        <v>-17648.000000000029</v>
      </c>
      <c r="I97" s="4">
        <f t="shared" ref="I97:I105" si="32">C97+H97</f>
        <v>507352</v>
      </c>
    </row>
    <row r="98" spans="2:9" x14ac:dyDescent="0.2">
      <c r="B98" s="16" t="s">
        <v>49</v>
      </c>
      <c r="C98" s="73">
        <v>100000</v>
      </c>
      <c r="D98" s="75">
        <v>0</v>
      </c>
      <c r="E98" s="75">
        <v>0</v>
      </c>
      <c r="F98" s="75">
        <v>0</v>
      </c>
      <c r="G98" s="75">
        <v>0</v>
      </c>
      <c r="H98" s="4">
        <f t="shared" si="31"/>
        <v>0</v>
      </c>
      <c r="I98" s="4">
        <f t="shared" si="32"/>
        <v>100000</v>
      </c>
    </row>
    <row r="99" spans="2:9" x14ac:dyDescent="0.2">
      <c r="B99" s="16" t="s">
        <v>50</v>
      </c>
      <c r="C99" s="73">
        <v>0</v>
      </c>
      <c r="D99" s="75">
        <v>0</v>
      </c>
      <c r="E99" s="75">
        <v>0</v>
      </c>
      <c r="F99" s="75">
        <v>0</v>
      </c>
      <c r="G99" s="75">
        <v>0</v>
      </c>
      <c r="H99" s="4">
        <f t="shared" si="31"/>
        <v>0</v>
      </c>
      <c r="I99" s="4">
        <f t="shared" si="32"/>
        <v>0</v>
      </c>
    </row>
    <row r="100" spans="2:9" x14ac:dyDescent="0.2">
      <c r="B100" s="16" t="s">
        <v>51</v>
      </c>
      <c r="C100" s="73">
        <v>5050000</v>
      </c>
      <c r="D100" s="75">
        <v>0</v>
      </c>
      <c r="E100" s="75">
        <v>0</v>
      </c>
      <c r="F100" s="75">
        <v>3998904.3</v>
      </c>
      <c r="G100" s="75">
        <v>3271632.28</v>
      </c>
      <c r="H100" s="4">
        <f t="shared" si="31"/>
        <v>727272.02</v>
      </c>
      <c r="I100" s="4">
        <f t="shared" si="32"/>
        <v>5777272.0199999996</v>
      </c>
    </row>
    <row r="101" spans="2:9" x14ac:dyDescent="0.2">
      <c r="B101" s="18" t="s">
        <v>52</v>
      </c>
      <c r="C101" s="73">
        <v>450000</v>
      </c>
      <c r="D101" s="75">
        <v>0</v>
      </c>
      <c r="E101" s="75">
        <v>0</v>
      </c>
      <c r="F101" s="75">
        <v>311867.23</v>
      </c>
      <c r="G101" s="75">
        <v>0</v>
      </c>
      <c r="H101" s="4">
        <f t="shared" si="31"/>
        <v>311867.23</v>
      </c>
      <c r="I101" s="4">
        <f t="shared" si="32"/>
        <v>761867.23</v>
      </c>
    </row>
    <row r="102" spans="2:9" x14ac:dyDescent="0.2">
      <c r="B102" s="16" t="s">
        <v>53</v>
      </c>
      <c r="C102" s="73">
        <v>26015000</v>
      </c>
      <c r="D102" s="75">
        <v>65000</v>
      </c>
      <c r="E102" s="75">
        <v>0</v>
      </c>
      <c r="F102" s="75">
        <v>8375474.6100000003</v>
      </c>
      <c r="G102" s="75">
        <v>8861253.9600000009</v>
      </c>
      <c r="H102" s="4">
        <f t="shared" si="31"/>
        <v>-420779.35000000149</v>
      </c>
      <c r="I102" s="4">
        <f t="shared" si="32"/>
        <v>25594220.649999999</v>
      </c>
    </row>
    <row r="103" spans="2:9" x14ac:dyDescent="0.2">
      <c r="B103" s="16" t="s">
        <v>54</v>
      </c>
      <c r="C103" s="73">
        <v>5405000</v>
      </c>
      <c r="D103" s="75">
        <v>0</v>
      </c>
      <c r="E103" s="75">
        <v>0</v>
      </c>
      <c r="F103" s="75">
        <v>475355.03</v>
      </c>
      <c r="G103" s="75">
        <v>100719</v>
      </c>
      <c r="H103" s="4">
        <f t="shared" si="31"/>
        <v>374636.03</v>
      </c>
      <c r="I103" s="4">
        <f t="shared" si="32"/>
        <v>5779636.0300000003</v>
      </c>
    </row>
    <row r="104" spans="2:9" x14ac:dyDescent="0.2">
      <c r="B104" s="16" t="s">
        <v>55</v>
      </c>
      <c r="C104" s="73">
        <v>355000</v>
      </c>
      <c r="D104" s="75">
        <v>0</v>
      </c>
      <c r="E104" s="75">
        <v>0</v>
      </c>
      <c r="F104" s="75">
        <v>350064.19</v>
      </c>
      <c r="G104" s="75">
        <v>45000</v>
      </c>
      <c r="H104" s="4">
        <f t="shared" si="31"/>
        <v>305064.19</v>
      </c>
      <c r="I104" s="4">
        <f t="shared" si="32"/>
        <v>660064.18999999994</v>
      </c>
    </row>
    <row r="105" spans="2:9" x14ac:dyDescent="0.2">
      <c r="B105" s="16" t="s">
        <v>56</v>
      </c>
      <c r="C105" s="73">
        <v>10493000</v>
      </c>
      <c r="D105" s="75">
        <v>0</v>
      </c>
      <c r="E105" s="75">
        <v>0</v>
      </c>
      <c r="F105" s="75">
        <v>4958864.43</v>
      </c>
      <c r="G105" s="75">
        <v>4480951.22</v>
      </c>
      <c r="H105" s="4">
        <f t="shared" si="31"/>
        <v>477913.20999999996</v>
      </c>
      <c r="I105" s="4">
        <f t="shared" si="32"/>
        <v>10970913.210000001</v>
      </c>
    </row>
    <row r="106" spans="2:9" x14ac:dyDescent="0.2">
      <c r="B106" s="17" t="s">
        <v>57</v>
      </c>
      <c r="C106" s="3">
        <f>SUM(C107:C115)</f>
        <v>42792000</v>
      </c>
      <c r="D106" s="76">
        <f t="shared" ref="D106:G106" si="33">SUM(D107:D115)</f>
        <v>50917018</v>
      </c>
      <c r="E106" s="76">
        <f t="shared" si="33"/>
        <v>0</v>
      </c>
      <c r="F106" s="76">
        <f t="shared" si="33"/>
        <v>32799244.850000001</v>
      </c>
      <c r="G106" s="76">
        <f t="shared" si="33"/>
        <v>34804292.399999999</v>
      </c>
      <c r="H106" s="3">
        <f t="shared" ref="H106:I106" si="34">SUM(H107:H115)</f>
        <v>48911970.449999996</v>
      </c>
      <c r="I106" s="3">
        <f t="shared" si="34"/>
        <v>91703970.450000003</v>
      </c>
    </row>
    <row r="107" spans="2:9" x14ac:dyDescent="0.2">
      <c r="B107" s="16" t="s">
        <v>58</v>
      </c>
      <c r="C107" s="73">
        <v>27980000</v>
      </c>
      <c r="D107" s="75">
        <v>0</v>
      </c>
      <c r="E107" s="75">
        <v>0</v>
      </c>
      <c r="F107" s="75">
        <v>26558203.25</v>
      </c>
      <c r="G107" s="75">
        <v>29400076.710000001</v>
      </c>
      <c r="H107" s="4">
        <f t="shared" ref="H107:H115" si="35">D107-E107+F107-G107</f>
        <v>-2841873.4600000009</v>
      </c>
      <c r="I107" s="4">
        <f t="shared" ref="I107:I115" si="36">C107+H107</f>
        <v>25138126.539999999</v>
      </c>
    </row>
    <row r="108" spans="2:9" x14ac:dyDescent="0.2">
      <c r="B108" s="16" t="s">
        <v>59</v>
      </c>
      <c r="C108" s="73">
        <v>350000</v>
      </c>
      <c r="D108" s="75">
        <v>0</v>
      </c>
      <c r="E108" s="75">
        <v>0</v>
      </c>
      <c r="F108" s="75">
        <v>318000</v>
      </c>
      <c r="G108" s="75">
        <v>28000</v>
      </c>
      <c r="H108" s="4">
        <f t="shared" si="35"/>
        <v>290000</v>
      </c>
      <c r="I108" s="4">
        <f t="shared" si="36"/>
        <v>640000</v>
      </c>
    </row>
    <row r="109" spans="2:9" x14ac:dyDescent="0.2">
      <c r="B109" s="16" t="s">
        <v>60</v>
      </c>
      <c r="C109" s="73">
        <v>220000</v>
      </c>
      <c r="D109" s="75">
        <v>0</v>
      </c>
      <c r="E109" s="75">
        <v>0</v>
      </c>
      <c r="F109" s="75">
        <v>366000</v>
      </c>
      <c r="G109" s="75">
        <v>200000</v>
      </c>
      <c r="H109" s="4">
        <f t="shared" si="35"/>
        <v>166000</v>
      </c>
      <c r="I109" s="4">
        <f t="shared" si="36"/>
        <v>386000</v>
      </c>
    </row>
    <row r="110" spans="2:9" x14ac:dyDescent="0.2">
      <c r="B110" s="16" t="s">
        <v>61</v>
      </c>
      <c r="C110" s="73">
        <v>2074000</v>
      </c>
      <c r="D110" s="75">
        <v>0</v>
      </c>
      <c r="E110" s="75">
        <v>0</v>
      </c>
      <c r="F110" s="75">
        <v>767372.78</v>
      </c>
      <c r="G110" s="75">
        <v>1023792.5</v>
      </c>
      <c r="H110" s="4">
        <f t="shared" si="35"/>
        <v>-256419.71999999997</v>
      </c>
      <c r="I110" s="4">
        <f t="shared" si="36"/>
        <v>1817580.28</v>
      </c>
    </row>
    <row r="111" spans="2:9" x14ac:dyDescent="0.2">
      <c r="B111" s="16" t="s">
        <v>62</v>
      </c>
      <c r="C111" s="73">
        <v>11780000</v>
      </c>
      <c r="D111" s="75">
        <v>0</v>
      </c>
      <c r="E111" s="75">
        <v>0</v>
      </c>
      <c r="F111" s="75">
        <v>4608694.0999999996</v>
      </c>
      <c r="G111" s="75">
        <v>4082923.19</v>
      </c>
      <c r="H111" s="4">
        <f t="shared" si="35"/>
        <v>525770.90999999968</v>
      </c>
      <c r="I111" s="4">
        <f t="shared" si="36"/>
        <v>12305770.91</v>
      </c>
    </row>
    <row r="112" spans="2:9" x14ac:dyDescent="0.2">
      <c r="B112" s="16" t="s">
        <v>63</v>
      </c>
      <c r="C112" s="73">
        <v>0</v>
      </c>
      <c r="D112" s="75">
        <v>0</v>
      </c>
      <c r="E112" s="75">
        <v>0</v>
      </c>
      <c r="F112" s="75">
        <v>0</v>
      </c>
      <c r="G112" s="75">
        <v>0</v>
      </c>
      <c r="H112" s="4">
        <f t="shared" si="35"/>
        <v>0</v>
      </c>
      <c r="I112" s="4">
        <f t="shared" si="36"/>
        <v>0</v>
      </c>
    </row>
    <row r="113" spans="2:9" x14ac:dyDescent="0.2">
      <c r="B113" s="16" t="s">
        <v>64</v>
      </c>
      <c r="C113" s="73">
        <v>0</v>
      </c>
      <c r="D113" s="75">
        <v>0</v>
      </c>
      <c r="E113" s="75">
        <v>0</v>
      </c>
      <c r="F113" s="75">
        <v>0</v>
      </c>
      <c r="G113" s="75">
        <v>0</v>
      </c>
      <c r="H113" s="4">
        <f t="shared" si="35"/>
        <v>0</v>
      </c>
      <c r="I113" s="4">
        <f t="shared" si="36"/>
        <v>0</v>
      </c>
    </row>
    <row r="114" spans="2:9" x14ac:dyDescent="0.2">
      <c r="B114" s="16" t="s">
        <v>65</v>
      </c>
      <c r="C114" s="73">
        <v>388000</v>
      </c>
      <c r="D114" s="75">
        <v>50917018</v>
      </c>
      <c r="E114" s="75">
        <v>0</v>
      </c>
      <c r="F114" s="75">
        <v>165974.72</v>
      </c>
      <c r="G114" s="75">
        <v>54500</v>
      </c>
      <c r="H114" s="4">
        <f t="shared" si="35"/>
        <v>51028492.719999999</v>
      </c>
      <c r="I114" s="4">
        <f t="shared" si="36"/>
        <v>51416492.719999999</v>
      </c>
    </row>
    <row r="115" spans="2:9" x14ac:dyDescent="0.2">
      <c r="B115" s="16" t="s">
        <v>66</v>
      </c>
      <c r="C115" s="73">
        <v>0</v>
      </c>
      <c r="D115" s="75">
        <v>0</v>
      </c>
      <c r="E115" s="75">
        <v>0</v>
      </c>
      <c r="F115" s="75">
        <v>15000</v>
      </c>
      <c r="G115" s="75">
        <v>15000</v>
      </c>
      <c r="H115" s="4">
        <f t="shared" si="35"/>
        <v>0</v>
      </c>
      <c r="I115" s="4">
        <f t="shared" si="36"/>
        <v>0</v>
      </c>
    </row>
    <row r="116" spans="2:9" x14ac:dyDescent="0.2">
      <c r="B116" s="17" t="s">
        <v>67</v>
      </c>
      <c r="C116" s="3">
        <f>SUM(C117:C125)</f>
        <v>17609907.600000001</v>
      </c>
      <c r="D116" s="76">
        <f t="shared" ref="D116:G116" si="37">SUM(D117:D125)</f>
        <v>650000</v>
      </c>
      <c r="E116" s="76">
        <f t="shared" si="37"/>
        <v>0</v>
      </c>
      <c r="F116" s="76">
        <f t="shared" si="37"/>
        <v>1502471.95</v>
      </c>
      <c r="G116" s="76">
        <f t="shared" si="37"/>
        <v>350000</v>
      </c>
      <c r="H116" s="3">
        <f t="shared" ref="H116:I116" si="38">SUM(H117:H125)</f>
        <v>1802471.9500000002</v>
      </c>
      <c r="I116" s="3">
        <f t="shared" si="38"/>
        <v>19412379.550000001</v>
      </c>
    </row>
    <row r="117" spans="2:9" x14ac:dyDescent="0.2">
      <c r="B117" s="16" t="s">
        <v>68</v>
      </c>
      <c r="C117" s="73">
        <v>17609907.600000001</v>
      </c>
      <c r="D117" s="75">
        <v>0</v>
      </c>
      <c r="E117" s="75">
        <v>0</v>
      </c>
      <c r="F117" s="75">
        <v>0</v>
      </c>
      <c r="G117" s="75">
        <v>0</v>
      </c>
      <c r="H117" s="4">
        <f t="shared" ref="H117:H125" si="39">D117-E117+F117-G117</f>
        <v>0</v>
      </c>
      <c r="I117" s="4">
        <f t="shared" ref="I117:I125" si="40">C117+H117</f>
        <v>17609907.600000001</v>
      </c>
    </row>
    <row r="118" spans="2:9" x14ac:dyDescent="0.2">
      <c r="B118" s="16" t="s">
        <v>69</v>
      </c>
      <c r="C118" s="73">
        <v>0</v>
      </c>
      <c r="D118" s="75">
        <v>0</v>
      </c>
      <c r="E118" s="75">
        <v>0</v>
      </c>
      <c r="F118" s="75">
        <v>0</v>
      </c>
      <c r="G118" s="75">
        <v>0</v>
      </c>
      <c r="H118" s="4">
        <f t="shared" si="39"/>
        <v>0</v>
      </c>
      <c r="I118" s="4">
        <f t="shared" si="40"/>
        <v>0</v>
      </c>
    </row>
    <row r="119" spans="2:9" x14ac:dyDescent="0.2">
      <c r="B119" s="16" t="s">
        <v>70</v>
      </c>
      <c r="C119" s="73">
        <v>0</v>
      </c>
      <c r="D119" s="75">
        <v>650000</v>
      </c>
      <c r="E119" s="75">
        <v>0</v>
      </c>
      <c r="F119" s="75">
        <v>1502471.95</v>
      </c>
      <c r="G119" s="75">
        <v>350000</v>
      </c>
      <c r="H119" s="4">
        <f t="shared" si="39"/>
        <v>1802471.9500000002</v>
      </c>
      <c r="I119" s="4">
        <f t="shared" si="40"/>
        <v>1802471.9500000002</v>
      </c>
    </row>
    <row r="120" spans="2:9" x14ac:dyDescent="0.2">
      <c r="B120" s="16" t="s">
        <v>71</v>
      </c>
      <c r="C120" s="73">
        <v>0</v>
      </c>
      <c r="D120" s="75">
        <v>0</v>
      </c>
      <c r="E120" s="75">
        <v>0</v>
      </c>
      <c r="F120" s="75">
        <v>0</v>
      </c>
      <c r="G120" s="75">
        <v>0</v>
      </c>
      <c r="H120" s="4">
        <f t="shared" si="39"/>
        <v>0</v>
      </c>
      <c r="I120" s="4">
        <f t="shared" si="40"/>
        <v>0</v>
      </c>
    </row>
    <row r="121" spans="2:9" x14ac:dyDescent="0.2">
      <c r="B121" s="16" t="s">
        <v>72</v>
      </c>
      <c r="C121" s="73">
        <v>0</v>
      </c>
      <c r="D121" s="75">
        <v>0</v>
      </c>
      <c r="E121" s="75">
        <v>0</v>
      </c>
      <c r="F121" s="75">
        <v>0</v>
      </c>
      <c r="G121" s="75">
        <v>0</v>
      </c>
      <c r="H121" s="4">
        <f t="shared" si="39"/>
        <v>0</v>
      </c>
      <c r="I121" s="4">
        <f t="shared" si="40"/>
        <v>0</v>
      </c>
    </row>
    <row r="122" spans="2:9" x14ac:dyDescent="0.2">
      <c r="B122" s="16" t="s">
        <v>73</v>
      </c>
      <c r="C122" s="73">
        <v>0</v>
      </c>
      <c r="D122" s="75">
        <v>0</v>
      </c>
      <c r="E122" s="75">
        <v>0</v>
      </c>
      <c r="F122" s="75">
        <v>0</v>
      </c>
      <c r="G122" s="75">
        <v>0</v>
      </c>
      <c r="H122" s="4">
        <f t="shared" si="39"/>
        <v>0</v>
      </c>
      <c r="I122" s="4">
        <f t="shared" si="40"/>
        <v>0</v>
      </c>
    </row>
    <row r="123" spans="2:9" x14ac:dyDescent="0.2">
      <c r="B123" s="16" t="s">
        <v>74</v>
      </c>
      <c r="C123" s="73">
        <v>0</v>
      </c>
      <c r="D123" s="75">
        <v>0</v>
      </c>
      <c r="E123" s="75">
        <v>0</v>
      </c>
      <c r="F123" s="75">
        <v>0</v>
      </c>
      <c r="G123" s="75">
        <v>0</v>
      </c>
      <c r="H123" s="4">
        <f t="shared" si="39"/>
        <v>0</v>
      </c>
      <c r="I123" s="4">
        <f t="shared" si="40"/>
        <v>0</v>
      </c>
    </row>
    <row r="124" spans="2:9" x14ac:dyDescent="0.2">
      <c r="B124" s="16" t="s">
        <v>75</v>
      </c>
      <c r="C124" s="73">
        <v>0</v>
      </c>
      <c r="D124" s="75">
        <v>0</v>
      </c>
      <c r="E124" s="75">
        <v>0</v>
      </c>
      <c r="F124" s="75">
        <v>0</v>
      </c>
      <c r="G124" s="75">
        <v>0</v>
      </c>
      <c r="H124" s="4">
        <f t="shared" si="39"/>
        <v>0</v>
      </c>
      <c r="I124" s="4">
        <f t="shared" si="40"/>
        <v>0</v>
      </c>
    </row>
    <row r="125" spans="2:9" x14ac:dyDescent="0.2">
      <c r="B125" s="16" t="s">
        <v>76</v>
      </c>
      <c r="C125" s="73">
        <v>0</v>
      </c>
      <c r="D125" s="75">
        <v>0</v>
      </c>
      <c r="E125" s="75">
        <v>0</v>
      </c>
      <c r="F125" s="75">
        <v>0</v>
      </c>
      <c r="G125" s="75">
        <v>0</v>
      </c>
      <c r="H125" s="4">
        <f t="shared" si="39"/>
        <v>0</v>
      </c>
      <c r="I125" s="4">
        <f t="shared" si="40"/>
        <v>0</v>
      </c>
    </row>
    <row r="126" spans="2:9" x14ac:dyDescent="0.2">
      <c r="B126" s="17" t="s">
        <v>77</v>
      </c>
      <c r="C126" s="3">
        <f>SUM(C127:C135)</f>
        <v>10460000</v>
      </c>
      <c r="D126" s="76">
        <f t="shared" ref="D126:G126" si="41">SUM(D127:D135)</f>
        <v>0</v>
      </c>
      <c r="E126" s="76">
        <f t="shared" si="41"/>
        <v>0</v>
      </c>
      <c r="F126" s="76">
        <f t="shared" si="41"/>
        <v>5902110.6200000001</v>
      </c>
      <c r="G126" s="76">
        <f t="shared" si="41"/>
        <v>3208514.19</v>
      </c>
      <c r="H126" s="3">
        <f t="shared" ref="H126:I126" si="42">SUM(H127:H135)</f>
        <v>2693596.43</v>
      </c>
      <c r="I126" s="3">
        <f t="shared" si="42"/>
        <v>13153596.43</v>
      </c>
    </row>
    <row r="127" spans="2:9" x14ac:dyDescent="0.2">
      <c r="B127" s="16" t="s">
        <v>78</v>
      </c>
      <c r="C127" s="73">
        <v>50000</v>
      </c>
      <c r="D127" s="75">
        <v>0</v>
      </c>
      <c r="E127" s="75">
        <v>0</v>
      </c>
      <c r="F127" s="75">
        <v>0</v>
      </c>
      <c r="G127" s="75">
        <v>0</v>
      </c>
      <c r="H127" s="4">
        <f t="shared" ref="H127:H135" si="43">D127-E127+F127-G127</f>
        <v>0</v>
      </c>
      <c r="I127" s="4">
        <f t="shared" ref="I127:I135" si="44">C127+H127</f>
        <v>50000</v>
      </c>
    </row>
    <row r="128" spans="2:9" x14ac:dyDescent="0.2">
      <c r="B128" s="16" t="s">
        <v>79</v>
      </c>
      <c r="C128" s="73">
        <v>0</v>
      </c>
      <c r="D128" s="75">
        <v>0</v>
      </c>
      <c r="E128" s="75">
        <v>0</v>
      </c>
      <c r="F128" s="75">
        <v>0</v>
      </c>
      <c r="G128" s="75">
        <v>0</v>
      </c>
      <c r="H128" s="4">
        <f t="shared" si="43"/>
        <v>0</v>
      </c>
      <c r="I128" s="4">
        <f t="shared" si="44"/>
        <v>0</v>
      </c>
    </row>
    <row r="129" spans="2:9" x14ac:dyDescent="0.2">
      <c r="B129" s="16" t="s">
        <v>80</v>
      </c>
      <c r="C129" s="73">
        <v>0</v>
      </c>
      <c r="D129" s="75">
        <v>0</v>
      </c>
      <c r="E129" s="75">
        <v>0</v>
      </c>
      <c r="F129" s="75">
        <v>75000</v>
      </c>
      <c r="G129" s="75">
        <v>0</v>
      </c>
      <c r="H129" s="4">
        <f t="shared" si="43"/>
        <v>75000</v>
      </c>
      <c r="I129" s="4">
        <f t="shared" si="44"/>
        <v>75000</v>
      </c>
    </row>
    <row r="130" spans="2:9" x14ac:dyDescent="0.2">
      <c r="B130" s="16" t="s">
        <v>81</v>
      </c>
      <c r="C130" s="73">
        <v>10250000</v>
      </c>
      <c r="D130" s="75">
        <v>0</v>
      </c>
      <c r="E130" s="75">
        <v>0</v>
      </c>
      <c r="F130" s="75">
        <v>2825000</v>
      </c>
      <c r="G130" s="75">
        <v>3038514.19</v>
      </c>
      <c r="H130" s="4">
        <f t="shared" si="43"/>
        <v>-213514.18999999994</v>
      </c>
      <c r="I130" s="4">
        <f t="shared" si="44"/>
        <v>10036485.810000001</v>
      </c>
    </row>
    <row r="131" spans="2:9" x14ac:dyDescent="0.2">
      <c r="B131" s="16" t="s">
        <v>82</v>
      </c>
      <c r="C131" s="73">
        <v>0</v>
      </c>
      <c r="D131" s="75">
        <v>0</v>
      </c>
      <c r="E131" s="75">
        <v>0</v>
      </c>
      <c r="F131" s="75">
        <v>2271110.62</v>
      </c>
      <c r="G131" s="75">
        <v>0</v>
      </c>
      <c r="H131" s="4">
        <f t="shared" si="43"/>
        <v>2271110.62</v>
      </c>
      <c r="I131" s="4">
        <f t="shared" si="44"/>
        <v>2271110.62</v>
      </c>
    </row>
    <row r="132" spans="2:9" x14ac:dyDescent="0.2">
      <c r="B132" s="16" t="s">
        <v>83</v>
      </c>
      <c r="C132" s="73">
        <v>160000</v>
      </c>
      <c r="D132" s="75">
        <v>0</v>
      </c>
      <c r="E132" s="75">
        <v>0</v>
      </c>
      <c r="F132" s="75">
        <v>731000</v>
      </c>
      <c r="G132" s="75">
        <v>170000</v>
      </c>
      <c r="H132" s="4">
        <f t="shared" si="43"/>
        <v>561000</v>
      </c>
      <c r="I132" s="4">
        <f t="shared" si="44"/>
        <v>721000</v>
      </c>
    </row>
    <row r="133" spans="2:9" x14ac:dyDescent="0.2">
      <c r="B133" s="16" t="s">
        <v>84</v>
      </c>
      <c r="C133" s="73">
        <v>0</v>
      </c>
      <c r="D133" s="75">
        <v>0</v>
      </c>
      <c r="E133" s="75">
        <v>0</v>
      </c>
      <c r="F133" s="75">
        <v>0</v>
      </c>
      <c r="G133" s="75">
        <v>0</v>
      </c>
      <c r="H133" s="4">
        <f t="shared" si="43"/>
        <v>0</v>
      </c>
      <c r="I133" s="4">
        <f t="shared" si="44"/>
        <v>0</v>
      </c>
    </row>
    <row r="134" spans="2:9" x14ac:dyDescent="0.2">
      <c r="B134" s="16" t="s">
        <v>85</v>
      </c>
      <c r="C134" s="73">
        <v>0</v>
      </c>
      <c r="D134" s="75">
        <v>0</v>
      </c>
      <c r="E134" s="75">
        <v>0</v>
      </c>
      <c r="F134" s="75">
        <v>0</v>
      </c>
      <c r="G134" s="75">
        <v>0</v>
      </c>
      <c r="H134" s="4">
        <f t="shared" si="43"/>
        <v>0</v>
      </c>
      <c r="I134" s="4">
        <f t="shared" si="44"/>
        <v>0</v>
      </c>
    </row>
    <row r="135" spans="2:9" x14ac:dyDescent="0.2">
      <c r="B135" s="16" t="s">
        <v>86</v>
      </c>
      <c r="C135" s="73">
        <v>0</v>
      </c>
      <c r="D135" s="75">
        <v>0</v>
      </c>
      <c r="E135" s="75">
        <v>0</v>
      </c>
      <c r="F135" s="75">
        <v>0</v>
      </c>
      <c r="G135" s="75">
        <v>0</v>
      </c>
      <c r="H135" s="4">
        <f t="shared" si="43"/>
        <v>0</v>
      </c>
      <c r="I135" s="4">
        <f t="shared" si="44"/>
        <v>0</v>
      </c>
    </row>
    <row r="136" spans="2:9" x14ac:dyDescent="0.2">
      <c r="B136" s="17" t="s">
        <v>87</v>
      </c>
      <c r="C136" s="3">
        <f>SUM(C137:C139)</f>
        <v>0</v>
      </c>
      <c r="D136" s="76">
        <f t="shared" ref="D136:G136" si="45">SUM(D137:D139)</f>
        <v>58886898.939999998</v>
      </c>
      <c r="E136" s="76">
        <f t="shared" si="45"/>
        <v>0</v>
      </c>
      <c r="F136" s="76">
        <f t="shared" si="45"/>
        <v>176824778.53999999</v>
      </c>
      <c r="G136" s="76">
        <f t="shared" si="45"/>
        <v>26521864.539999999</v>
      </c>
      <c r="H136" s="3">
        <f t="shared" ref="H136:I136" si="46">SUM(H137:H139)</f>
        <v>209189812.93999997</v>
      </c>
      <c r="I136" s="3">
        <f t="shared" si="46"/>
        <v>209189812.93999997</v>
      </c>
    </row>
    <row r="137" spans="2:9" x14ac:dyDescent="0.2">
      <c r="B137" s="16" t="s">
        <v>88</v>
      </c>
      <c r="C137" s="73">
        <v>0</v>
      </c>
      <c r="D137" s="75">
        <v>49180746.009999998</v>
      </c>
      <c r="E137" s="75">
        <v>0</v>
      </c>
      <c r="F137" s="75">
        <v>147128220.84999999</v>
      </c>
      <c r="G137" s="75">
        <v>25521864.539999999</v>
      </c>
      <c r="H137" s="4">
        <f>D137-E137+F137-G137</f>
        <v>170787102.31999999</v>
      </c>
      <c r="I137" s="4">
        <f>C137+H137</f>
        <v>170787102.31999999</v>
      </c>
    </row>
    <row r="138" spans="2:9" x14ac:dyDescent="0.2">
      <c r="B138" s="16" t="s">
        <v>89</v>
      </c>
      <c r="C138" s="73">
        <v>0</v>
      </c>
      <c r="D138" s="75">
        <v>9706152.9299999997</v>
      </c>
      <c r="E138" s="75">
        <v>0</v>
      </c>
      <c r="F138" s="75">
        <v>25367470.27</v>
      </c>
      <c r="G138" s="75">
        <v>0</v>
      </c>
      <c r="H138" s="4">
        <f>D138-E138+F138-G138</f>
        <v>35073623.200000003</v>
      </c>
      <c r="I138" s="4">
        <f>C138+H138</f>
        <v>35073623.200000003</v>
      </c>
    </row>
    <row r="139" spans="2:9" x14ac:dyDescent="0.2">
      <c r="B139" s="16" t="s">
        <v>90</v>
      </c>
      <c r="C139" s="73">
        <v>0</v>
      </c>
      <c r="D139" s="75">
        <v>0</v>
      </c>
      <c r="E139" s="75">
        <v>0</v>
      </c>
      <c r="F139" s="75">
        <v>4329087.42</v>
      </c>
      <c r="G139" s="75">
        <v>1000000</v>
      </c>
      <c r="H139" s="4">
        <f>D139-E139+F139-G139</f>
        <v>3329087.42</v>
      </c>
      <c r="I139" s="4">
        <f>C139+H139</f>
        <v>3329087.42</v>
      </c>
    </row>
    <row r="140" spans="2:9" x14ac:dyDescent="0.2">
      <c r="B140" s="17" t="s">
        <v>91</v>
      </c>
      <c r="C140" s="3">
        <f>SUM(C141:C147)</f>
        <v>150000000</v>
      </c>
      <c r="D140" s="76">
        <f t="shared" ref="D140:G140" si="47">SUM(D141:D147)</f>
        <v>12958332.529999999</v>
      </c>
      <c r="E140" s="76">
        <f t="shared" si="47"/>
        <v>5697086</v>
      </c>
      <c r="F140" s="76">
        <f t="shared" si="47"/>
        <v>3518034.27</v>
      </c>
      <c r="G140" s="76">
        <f t="shared" si="47"/>
        <v>158895236.47</v>
      </c>
      <c r="H140" s="3">
        <f t="shared" ref="H140:I140" si="48">SUM(H141:H147)</f>
        <v>-148115955.66999999</v>
      </c>
      <c r="I140" s="3">
        <f t="shared" si="48"/>
        <v>1884044.3300000131</v>
      </c>
    </row>
    <row r="141" spans="2:9" x14ac:dyDescent="0.2">
      <c r="B141" s="16" t="s">
        <v>92</v>
      </c>
      <c r="C141" s="73">
        <v>0</v>
      </c>
      <c r="D141" s="75">
        <v>0</v>
      </c>
      <c r="E141" s="75">
        <v>0</v>
      </c>
      <c r="F141" s="75">
        <v>0</v>
      </c>
      <c r="G141" s="75">
        <v>0</v>
      </c>
      <c r="H141" s="4">
        <f t="shared" ref="H141:H147" si="49">D141-E141+F141-G141</f>
        <v>0</v>
      </c>
      <c r="I141" s="4">
        <f t="shared" ref="I141:I147" si="50">C141+H141</f>
        <v>0</v>
      </c>
    </row>
    <row r="142" spans="2:9" x14ac:dyDescent="0.2">
      <c r="B142" s="16" t="s">
        <v>93</v>
      </c>
      <c r="C142" s="73">
        <v>0</v>
      </c>
      <c r="D142" s="75">
        <v>0</v>
      </c>
      <c r="E142" s="75">
        <v>0</v>
      </c>
      <c r="F142" s="75">
        <v>0</v>
      </c>
      <c r="G142" s="75">
        <v>0</v>
      </c>
      <c r="H142" s="4">
        <f t="shared" si="49"/>
        <v>0</v>
      </c>
      <c r="I142" s="4">
        <f t="shared" si="50"/>
        <v>0</v>
      </c>
    </row>
    <row r="143" spans="2:9" x14ac:dyDescent="0.2">
      <c r="B143" s="16" t="s">
        <v>94</v>
      </c>
      <c r="C143" s="73">
        <v>0</v>
      </c>
      <c r="D143" s="75">
        <v>0</v>
      </c>
      <c r="E143" s="75">
        <v>0</v>
      </c>
      <c r="F143" s="75">
        <v>0</v>
      </c>
      <c r="G143" s="75">
        <v>0</v>
      </c>
      <c r="H143" s="4">
        <f t="shared" si="49"/>
        <v>0</v>
      </c>
      <c r="I143" s="4">
        <f t="shared" si="50"/>
        <v>0</v>
      </c>
    </row>
    <row r="144" spans="2:9" x14ac:dyDescent="0.2">
      <c r="B144" s="16" t="s">
        <v>95</v>
      </c>
      <c r="C144" s="73">
        <v>0</v>
      </c>
      <c r="D144" s="75">
        <v>0</v>
      </c>
      <c r="E144" s="75">
        <v>0</v>
      </c>
      <c r="F144" s="75">
        <v>0</v>
      </c>
      <c r="G144" s="75">
        <v>0</v>
      </c>
      <c r="H144" s="4">
        <f t="shared" si="49"/>
        <v>0</v>
      </c>
      <c r="I144" s="4">
        <f t="shared" si="50"/>
        <v>0</v>
      </c>
    </row>
    <row r="145" spans="2:9" x14ac:dyDescent="0.2">
      <c r="B145" s="16" t="s">
        <v>96</v>
      </c>
      <c r="C145" s="73">
        <v>0</v>
      </c>
      <c r="D145" s="75">
        <v>0</v>
      </c>
      <c r="E145" s="75">
        <v>0</v>
      </c>
      <c r="F145" s="75">
        <v>0</v>
      </c>
      <c r="G145" s="75">
        <v>0</v>
      </c>
      <c r="H145" s="4">
        <f t="shared" si="49"/>
        <v>0</v>
      </c>
      <c r="I145" s="4">
        <f t="shared" si="50"/>
        <v>0</v>
      </c>
    </row>
    <row r="146" spans="2:9" x14ac:dyDescent="0.2">
      <c r="B146" s="16" t="s">
        <v>97</v>
      </c>
      <c r="C146" s="73">
        <v>0</v>
      </c>
      <c r="D146" s="75">
        <v>0</v>
      </c>
      <c r="E146" s="75">
        <v>0</v>
      </c>
      <c r="F146" s="75">
        <v>0</v>
      </c>
      <c r="G146" s="75">
        <v>0</v>
      </c>
      <c r="H146" s="4">
        <f t="shared" si="49"/>
        <v>0</v>
      </c>
      <c r="I146" s="4">
        <f t="shared" si="50"/>
        <v>0</v>
      </c>
    </row>
    <row r="147" spans="2:9" x14ac:dyDescent="0.2">
      <c r="B147" s="16" t="s">
        <v>98</v>
      </c>
      <c r="C147" s="73">
        <v>150000000</v>
      </c>
      <c r="D147" s="75">
        <v>12958332.529999999</v>
      </c>
      <c r="E147" s="75">
        <v>5697086</v>
      </c>
      <c r="F147" s="75">
        <v>3518034.27</v>
      </c>
      <c r="G147" s="75">
        <v>158895236.47</v>
      </c>
      <c r="H147" s="4">
        <f t="shared" si="49"/>
        <v>-148115955.66999999</v>
      </c>
      <c r="I147" s="4">
        <f t="shared" si="50"/>
        <v>1884044.3300000131</v>
      </c>
    </row>
    <row r="148" spans="2:9" x14ac:dyDescent="0.2">
      <c r="B148" s="17" t="s">
        <v>99</v>
      </c>
      <c r="C148" s="3">
        <f>SUM(C149:C151)</f>
        <v>0</v>
      </c>
      <c r="D148" s="76">
        <f t="shared" ref="D148:G148" si="51">SUM(D149:D151)</f>
        <v>0</v>
      </c>
      <c r="E148" s="76">
        <f t="shared" si="51"/>
        <v>0</v>
      </c>
      <c r="F148" s="76">
        <f t="shared" si="51"/>
        <v>2071754.6</v>
      </c>
      <c r="G148" s="76">
        <f t="shared" si="51"/>
        <v>0</v>
      </c>
      <c r="H148" s="3">
        <f t="shared" ref="H148:I148" si="52">SUM(H149:H151)</f>
        <v>2071754.6</v>
      </c>
      <c r="I148" s="3">
        <f t="shared" si="52"/>
        <v>2071754.6</v>
      </c>
    </row>
    <row r="149" spans="2:9" x14ac:dyDescent="0.2">
      <c r="B149" s="16" t="s">
        <v>100</v>
      </c>
      <c r="C149" s="4">
        <v>0</v>
      </c>
      <c r="D149" s="75">
        <v>0</v>
      </c>
      <c r="E149" s="75">
        <v>0</v>
      </c>
      <c r="F149" s="75">
        <v>0</v>
      </c>
      <c r="G149" s="75">
        <v>0</v>
      </c>
      <c r="H149" s="4">
        <f>D149-E149+F149-G149</f>
        <v>0</v>
      </c>
      <c r="I149" s="4">
        <f>C149+H149</f>
        <v>0</v>
      </c>
    </row>
    <row r="150" spans="2:9" x14ac:dyDescent="0.2">
      <c r="B150" s="16" t="s">
        <v>101</v>
      </c>
      <c r="C150" s="4">
        <v>0</v>
      </c>
      <c r="D150" s="75">
        <v>0</v>
      </c>
      <c r="E150" s="75">
        <v>0</v>
      </c>
      <c r="F150" s="75">
        <v>0</v>
      </c>
      <c r="G150" s="75">
        <v>0</v>
      </c>
      <c r="H150" s="4">
        <f>D150-E150+F150-G150</f>
        <v>0</v>
      </c>
      <c r="I150" s="4">
        <f>C150+H150</f>
        <v>0</v>
      </c>
    </row>
    <row r="151" spans="2:9" x14ac:dyDescent="0.2">
      <c r="B151" s="16" t="s">
        <v>102</v>
      </c>
      <c r="C151" s="4">
        <v>0</v>
      </c>
      <c r="D151" s="75">
        <v>0</v>
      </c>
      <c r="E151" s="75">
        <v>0</v>
      </c>
      <c r="F151" s="75">
        <v>2071754.6</v>
      </c>
      <c r="G151" s="75">
        <v>0</v>
      </c>
      <c r="H151" s="4">
        <f>D151-E151+F151-G151</f>
        <v>2071754.6</v>
      </c>
      <c r="I151" s="4">
        <f>C151+H151</f>
        <v>2071754.6</v>
      </c>
    </row>
    <row r="152" spans="2:9" x14ac:dyDescent="0.2">
      <c r="B152" s="17" t="s">
        <v>103</v>
      </c>
      <c r="C152" s="3">
        <f>SUM(C153:C159)</f>
        <v>0</v>
      </c>
      <c r="D152" s="76">
        <f t="shared" ref="D152:G152" si="53">SUM(D153:D159)</f>
        <v>0</v>
      </c>
      <c r="E152" s="76">
        <f t="shared" si="53"/>
        <v>0</v>
      </c>
      <c r="F152" s="76">
        <f t="shared" si="53"/>
        <v>0</v>
      </c>
      <c r="G152" s="76">
        <f t="shared" si="53"/>
        <v>0</v>
      </c>
      <c r="H152" s="3">
        <f t="shared" ref="H152:I152" si="54">SUM(H153:H159)</f>
        <v>0</v>
      </c>
      <c r="I152" s="3">
        <f t="shared" si="54"/>
        <v>0</v>
      </c>
    </row>
    <row r="153" spans="2:9" x14ac:dyDescent="0.2">
      <c r="B153" s="16" t="s">
        <v>104</v>
      </c>
      <c r="C153" s="4">
        <v>0</v>
      </c>
      <c r="D153" s="75">
        <v>0</v>
      </c>
      <c r="E153" s="75">
        <v>0</v>
      </c>
      <c r="F153" s="75">
        <v>0</v>
      </c>
      <c r="G153" s="75">
        <v>0</v>
      </c>
      <c r="H153" s="4">
        <f t="shared" ref="H153:H159" si="55">D153-E153+F153-G153</f>
        <v>0</v>
      </c>
      <c r="I153" s="4">
        <f t="shared" ref="I153:I159" si="56">C153+H153</f>
        <v>0</v>
      </c>
    </row>
    <row r="154" spans="2:9" x14ac:dyDescent="0.2">
      <c r="B154" s="16" t="s">
        <v>105</v>
      </c>
      <c r="C154" s="4">
        <v>0</v>
      </c>
      <c r="D154" s="75">
        <v>0</v>
      </c>
      <c r="E154" s="75">
        <v>0</v>
      </c>
      <c r="F154" s="75">
        <v>0</v>
      </c>
      <c r="G154" s="75">
        <v>0</v>
      </c>
      <c r="H154" s="4">
        <f t="shared" si="55"/>
        <v>0</v>
      </c>
      <c r="I154" s="4">
        <f t="shared" si="56"/>
        <v>0</v>
      </c>
    </row>
    <row r="155" spans="2:9" x14ac:dyDescent="0.2">
      <c r="B155" s="16" t="s">
        <v>106</v>
      </c>
      <c r="C155" s="4">
        <v>0</v>
      </c>
      <c r="D155" s="75">
        <v>0</v>
      </c>
      <c r="E155" s="75">
        <v>0</v>
      </c>
      <c r="F155" s="75">
        <v>0</v>
      </c>
      <c r="G155" s="75">
        <v>0</v>
      </c>
      <c r="H155" s="4">
        <f t="shared" si="55"/>
        <v>0</v>
      </c>
      <c r="I155" s="4">
        <f t="shared" si="56"/>
        <v>0</v>
      </c>
    </row>
    <row r="156" spans="2:9" x14ac:dyDescent="0.2">
      <c r="B156" s="18" t="s">
        <v>107</v>
      </c>
      <c r="C156" s="4">
        <v>0</v>
      </c>
      <c r="D156" s="75">
        <v>0</v>
      </c>
      <c r="E156" s="75">
        <v>0</v>
      </c>
      <c r="F156" s="75">
        <v>0</v>
      </c>
      <c r="G156" s="75">
        <v>0</v>
      </c>
      <c r="H156" s="4">
        <f t="shared" si="55"/>
        <v>0</v>
      </c>
      <c r="I156" s="4">
        <f t="shared" si="56"/>
        <v>0</v>
      </c>
    </row>
    <row r="157" spans="2:9" x14ac:dyDescent="0.2">
      <c r="B157" s="16" t="s">
        <v>108</v>
      </c>
      <c r="C157" s="4">
        <v>0</v>
      </c>
      <c r="D157" s="75">
        <v>0</v>
      </c>
      <c r="E157" s="75">
        <v>0</v>
      </c>
      <c r="F157" s="75">
        <v>0</v>
      </c>
      <c r="G157" s="75">
        <v>0</v>
      </c>
      <c r="H157" s="4">
        <f t="shared" si="55"/>
        <v>0</v>
      </c>
      <c r="I157" s="4">
        <f t="shared" si="56"/>
        <v>0</v>
      </c>
    </row>
    <row r="158" spans="2:9" x14ac:dyDescent="0.2">
      <c r="B158" s="16" t="s">
        <v>109</v>
      </c>
      <c r="C158" s="4">
        <v>0</v>
      </c>
      <c r="D158" s="75">
        <v>0</v>
      </c>
      <c r="E158" s="75">
        <v>0</v>
      </c>
      <c r="F158" s="75">
        <v>0</v>
      </c>
      <c r="G158" s="75">
        <v>0</v>
      </c>
      <c r="H158" s="4">
        <f t="shared" si="55"/>
        <v>0</v>
      </c>
      <c r="I158" s="4">
        <f t="shared" si="56"/>
        <v>0</v>
      </c>
    </row>
    <row r="159" spans="2:9" x14ac:dyDescent="0.2">
      <c r="B159" s="16" t="s">
        <v>110</v>
      </c>
      <c r="C159" s="4">
        <v>0</v>
      </c>
      <c r="D159" s="75">
        <v>0</v>
      </c>
      <c r="E159" s="75">
        <v>0</v>
      </c>
      <c r="F159" s="75">
        <v>0</v>
      </c>
      <c r="G159" s="75">
        <v>0</v>
      </c>
      <c r="H159" s="4">
        <f t="shared" si="55"/>
        <v>0</v>
      </c>
      <c r="I159" s="4">
        <f t="shared" si="56"/>
        <v>0</v>
      </c>
    </row>
    <row r="160" spans="2:9" x14ac:dyDescent="0.2">
      <c r="B160" s="11"/>
      <c r="C160" s="74"/>
      <c r="D160" s="5"/>
      <c r="E160" s="5"/>
      <c r="F160" s="77"/>
      <c r="G160" s="77"/>
      <c r="H160" s="5"/>
      <c r="I160" s="5"/>
    </row>
    <row r="161" spans="2:9" x14ac:dyDescent="0.2">
      <c r="B161" s="15" t="s">
        <v>112</v>
      </c>
      <c r="C161" s="6">
        <f>C13+C87</f>
        <v>643531000</v>
      </c>
      <c r="D161" s="6">
        <f t="shared" ref="D161:G161" si="57">D13+D87</f>
        <v>256455583.89999998</v>
      </c>
      <c r="E161" s="6">
        <f t="shared" si="57"/>
        <v>5775089.6600000001</v>
      </c>
      <c r="F161" s="78">
        <f t="shared" si="57"/>
        <v>367310239.26999998</v>
      </c>
      <c r="G161" s="78">
        <f t="shared" si="57"/>
        <v>367310239.26599997</v>
      </c>
      <c r="H161" s="6">
        <f t="shared" ref="H161:I161" si="58">H13+H87</f>
        <v>250680494.24399996</v>
      </c>
      <c r="I161" s="6">
        <f t="shared" si="58"/>
        <v>894211494.24399996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" name="Rango1_2_1"/>
    <protectedRange sqref="C87:I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D29" sqref="D29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27.28515625" style="1" customWidth="1"/>
    <col min="4" max="4" width="18.42578125" style="1" customWidth="1"/>
    <col min="5" max="5" width="13.7109375" style="1" bestFit="1" customWidth="1"/>
    <col min="6" max="6" width="16.28515625" style="1" customWidth="1"/>
    <col min="7" max="16384" width="12" style="1"/>
  </cols>
  <sheetData>
    <row r="1" spans="1:6" x14ac:dyDescent="0.2">
      <c r="B1" s="81" t="str">
        <f>'Notas de Disciplina Financiera'!A1</f>
        <v>Municipio Dolores Hidalgo CIN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30 de septiembre de 2025</v>
      </c>
      <c r="C3" s="81"/>
      <c r="D3" s="81"/>
      <c r="E3" s="40" t="s">
        <v>4</v>
      </c>
      <c r="F3" s="41">
        <f>'Notas de Disciplina Financiera'!D3</f>
        <v>3</v>
      </c>
    </row>
    <row r="5" spans="1:6" ht="10.8" thickBot="1" x14ac:dyDescent="0.25">
      <c r="C5" s="43" t="s">
        <v>113</v>
      </c>
    </row>
    <row r="6" spans="1:6" x14ac:dyDescent="0.2">
      <c r="B6" s="90" t="str">
        <f>B1</f>
        <v>Municipio Dolores Hidalgo CIN</v>
      </c>
      <c r="C6" s="91"/>
      <c r="D6" s="91"/>
      <c r="E6" s="91"/>
      <c r="F6" s="92"/>
    </row>
    <row r="7" spans="1:6" x14ac:dyDescent="0.2">
      <c r="B7" s="93" t="s">
        <v>114</v>
      </c>
      <c r="C7" s="94"/>
      <c r="D7" s="94"/>
      <c r="E7" s="94"/>
      <c r="F7" s="95"/>
    </row>
    <row r="8" spans="1:6" x14ac:dyDescent="0.2">
      <c r="B8" s="96" t="s">
        <v>149</v>
      </c>
      <c r="C8" s="97"/>
      <c r="D8" s="97"/>
      <c r="E8" s="97"/>
      <c r="F8" s="98"/>
    </row>
    <row r="9" spans="1:6" ht="20.399999999999999" x14ac:dyDescent="0.2">
      <c r="B9" s="88" t="s">
        <v>115</v>
      </c>
      <c r="C9" s="89" t="s">
        <v>116</v>
      </c>
      <c r="D9" s="66" t="s">
        <v>117</v>
      </c>
      <c r="E9" s="66" t="s">
        <v>118</v>
      </c>
      <c r="F9" s="67" t="s">
        <v>119</v>
      </c>
    </row>
    <row r="10" spans="1:6" x14ac:dyDescent="0.2">
      <c r="A10" s="42"/>
      <c r="B10" s="88"/>
      <c r="C10" s="89"/>
      <c r="D10" s="66" t="s">
        <v>120</v>
      </c>
      <c r="E10" s="66" t="s">
        <v>121</v>
      </c>
      <c r="F10" s="67" t="s">
        <v>122</v>
      </c>
    </row>
    <row r="11" spans="1:6" x14ac:dyDescent="0.2">
      <c r="B11" s="52"/>
      <c r="C11" s="53" t="s">
        <v>123</v>
      </c>
      <c r="D11" s="54">
        <f>SUM(D12:D20)</f>
        <v>323126153.26999998</v>
      </c>
      <c r="E11" s="54">
        <f>SUM(E12:E20)</f>
        <v>323126153.26999998</v>
      </c>
      <c r="F11" s="55">
        <f t="shared" ref="F11" si="0">SUM(F12:F20)</f>
        <v>0</v>
      </c>
    </row>
    <row r="12" spans="1:6" x14ac:dyDescent="0.2">
      <c r="B12" s="56">
        <v>1000</v>
      </c>
      <c r="C12" s="57" t="s">
        <v>124</v>
      </c>
      <c r="D12" s="58">
        <v>120572136.62</v>
      </c>
      <c r="E12" s="58">
        <v>120572136.62</v>
      </c>
      <c r="F12" s="59">
        <f>D12-E12</f>
        <v>0</v>
      </c>
    </row>
    <row r="13" spans="1:6" x14ac:dyDescent="0.2">
      <c r="B13" s="56">
        <v>2000</v>
      </c>
      <c r="C13" s="70" t="s">
        <v>125</v>
      </c>
      <c r="D13" s="58">
        <v>6319032.1399999997</v>
      </c>
      <c r="E13" s="58">
        <v>6319032.1399999997</v>
      </c>
      <c r="F13" s="59">
        <f t="shared" ref="F13:F30" si="1">D13-E13</f>
        <v>0</v>
      </c>
    </row>
    <row r="14" spans="1:6" x14ac:dyDescent="0.2">
      <c r="B14" s="56">
        <v>3000</v>
      </c>
      <c r="C14" s="70" t="s">
        <v>126</v>
      </c>
      <c r="D14" s="58">
        <v>93048952.900000006</v>
      </c>
      <c r="E14" s="58">
        <v>93048952.900000006</v>
      </c>
      <c r="F14" s="59">
        <f t="shared" si="1"/>
        <v>0</v>
      </c>
    </row>
    <row r="15" spans="1:6" x14ac:dyDescent="0.2">
      <c r="B15" s="56">
        <v>4000</v>
      </c>
      <c r="C15" s="70" t="s">
        <v>127</v>
      </c>
      <c r="D15" s="58">
        <v>48232978.859999999</v>
      </c>
      <c r="E15" s="58">
        <v>48232978.859999999</v>
      </c>
      <c r="F15" s="59">
        <f t="shared" si="1"/>
        <v>0</v>
      </c>
    </row>
    <row r="16" spans="1:6" x14ac:dyDescent="0.2">
      <c r="B16" s="56">
        <v>5000</v>
      </c>
      <c r="C16" s="70" t="s">
        <v>128</v>
      </c>
      <c r="D16" s="58">
        <v>671288.15</v>
      </c>
      <c r="E16" s="58">
        <v>671288.15</v>
      </c>
      <c r="F16" s="59">
        <f t="shared" si="1"/>
        <v>0</v>
      </c>
    </row>
    <row r="17" spans="2:6" x14ac:dyDescent="0.2">
      <c r="B17" s="56">
        <v>6000</v>
      </c>
      <c r="C17" s="70" t="s">
        <v>129</v>
      </c>
      <c r="D17" s="58">
        <v>34753518.960000001</v>
      </c>
      <c r="E17" s="58">
        <v>34753518.960000001</v>
      </c>
      <c r="F17" s="59">
        <f t="shared" si="1"/>
        <v>0</v>
      </c>
    </row>
    <row r="18" spans="2:6" x14ac:dyDescent="0.2">
      <c r="B18" s="56">
        <v>7000</v>
      </c>
      <c r="C18" s="70" t="s">
        <v>130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70" t="s">
        <v>131</v>
      </c>
      <c r="D19" s="58">
        <v>1167055</v>
      </c>
      <c r="E19" s="58">
        <v>1167055</v>
      </c>
      <c r="F19" s="59">
        <f t="shared" si="1"/>
        <v>0</v>
      </c>
    </row>
    <row r="20" spans="2:6" x14ac:dyDescent="0.2">
      <c r="B20" s="56">
        <v>9000</v>
      </c>
      <c r="C20" s="70" t="s">
        <v>132</v>
      </c>
      <c r="D20" s="58">
        <v>18361190.640000001</v>
      </c>
      <c r="E20" s="58">
        <v>18361190.640000001</v>
      </c>
      <c r="F20" s="59">
        <f t="shared" si="1"/>
        <v>0</v>
      </c>
    </row>
    <row r="21" spans="2:6" x14ac:dyDescent="0.2">
      <c r="B21" s="56"/>
      <c r="C21" s="60" t="s">
        <v>133</v>
      </c>
      <c r="D21" s="61">
        <f>SUM(D22:D30)</f>
        <v>215878019.09</v>
      </c>
      <c r="E21" s="61">
        <f t="shared" ref="E21:F21" si="2">SUM(E22:E30)</f>
        <v>215878019.09</v>
      </c>
      <c r="F21" s="62">
        <f t="shared" si="2"/>
        <v>0</v>
      </c>
    </row>
    <row r="22" spans="2:6" x14ac:dyDescent="0.2">
      <c r="B22" s="56">
        <v>1000</v>
      </c>
      <c r="C22" s="57" t="s">
        <v>124</v>
      </c>
      <c r="D22" s="58">
        <v>20533555.850000001</v>
      </c>
      <c r="E22" s="58">
        <v>20533555.850000001</v>
      </c>
      <c r="F22" s="59">
        <f t="shared" si="1"/>
        <v>0</v>
      </c>
    </row>
    <row r="23" spans="2:6" x14ac:dyDescent="0.2">
      <c r="B23" s="56">
        <v>2000</v>
      </c>
      <c r="C23" s="57" t="s">
        <v>125</v>
      </c>
      <c r="D23" s="58">
        <v>34848358.210000001</v>
      </c>
      <c r="E23" s="58">
        <v>34848358.210000001</v>
      </c>
      <c r="F23" s="59">
        <f t="shared" si="1"/>
        <v>0</v>
      </c>
    </row>
    <row r="24" spans="2:6" x14ac:dyDescent="0.2">
      <c r="B24" s="56">
        <v>3000</v>
      </c>
      <c r="C24" s="57" t="s">
        <v>126</v>
      </c>
      <c r="D24" s="58">
        <v>75727802.650000006</v>
      </c>
      <c r="E24" s="58">
        <v>75727802.650000006</v>
      </c>
      <c r="F24" s="59">
        <f t="shared" si="1"/>
        <v>0</v>
      </c>
    </row>
    <row r="25" spans="2:6" x14ac:dyDescent="0.2">
      <c r="B25" s="56">
        <v>4000</v>
      </c>
      <c r="C25" s="70" t="s">
        <v>127</v>
      </c>
      <c r="D25" s="58">
        <v>12521521.470000001</v>
      </c>
      <c r="E25" s="58">
        <v>12521521.470000001</v>
      </c>
      <c r="F25" s="59">
        <f t="shared" si="1"/>
        <v>0</v>
      </c>
    </row>
    <row r="26" spans="2:6" x14ac:dyDescent="0.2">
      <c r="B26" s="56">
        <v>5000</v>
      </c>
      <c r="C26" s="70" t="s">
        <v>128</v>
      </c>
      <c r="D26" s="58">
        <v>2867692.41</v>
      </c>
      <c r="E26" s="58">
        <v>2867692.41</v>
      </c>
      <c r="F26" s="59">
        <f t="shared" si="1"/>
        <v>0</v>
      </c>
    </row>
    <row r="27" spans="2:6" x14ac:dyDescent="0.2">
      <c r="B27" s="56">
        <v>6000</v>
      </c>
      <c r="C27" s="57" t="s">
        <v>129</v>
      </c>
      <c r="D27" s="58">
        <v>68120848.090000004</v>
      </c>
      <c r="E27" s="58">
        <v>68120848.090000004</v>
      </c>
      <c r="F27" s="59">
        <f t="shared" si="1"/>
        <v>0</v>
      </c>
    </row>
    <row r="28" spans="2:6" x14ac:dyDescent="0.2">
      <c r="B28" s="56">
        <v>7000</v>
      </c>
      <c r="C28" s="70" t="s">
        <v>130</v>
      </c>
      <c r="D28" s="58">
        <v>0</v>
      </c>
      <c r="E28" s="58">
        <v>0</v>
      </c>
      <c r="F28" s="59">
        <f t="shared" si="1"/>
        <v>0</v>
      </c>
    </row>
    <row r="29" spans="2:6" x14ac:dyDescent="0.2">
      <c r="B29" s="56">
        <v>8000</v>
      </c>
      <c r="C29" s="70" t="s">
        <v>131</v>
      </c>
      <c r="D29" s="58">
        <v>1258240.4099999999</v>
      </c>
      <c r="E29" s="58">
        <v>1258240.4099999999</v>
      </c>
      <c r="F29" s="59">
        <f t="shared" si="1"/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59">
        <f t="shared" si="1"/>
        <v>0</v>
      </c>
    </row>
    <row r="31" spans="2:6" ht="10.8" thickBot="1" x14ac:dyDescent="0.25">
      <c r="B31" s="48"/>
      <c r="C31" s="49" t="s">
        <v>36</v>
      </c>
      <c r="D31" s="50">
        <f>D11+D21</f>
        <v>539004172.36000001</v>
      </c>
      <c r="E31" s="50">
        <f t="shared" ref="E31:F31" si="3">E11+E21</f>
        <v>539004172.36000001</v>
      </c>
      <c r="F31" s="51">
        <f t="shared" si="3"/>
        <v>0</v>
      </c>
    </row>
    <row r="33" spans="3:3" x14ac:dyDescent="0.2">
      <c r="C33" s="69" t="s">
        <v>134</v>
      </c>
    </row>
    <row r="34" spans="3:3" x14ac:dyDescent="0.2">
      <c r="C34" s="68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>
      <selection activeCell="C13" sqref="C1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1" t="str">
        <f>'Notas de Disciplina Financiera'!A1</f>
        <v>Municipio Dolores Hidalgo CIN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30 de septiembre de 2025</v>
      </c>
      <c r="C3" s="81"/>
      <c r="D3" s="81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2" spans="1:6" ht="30.6" x14ac:dyDescent="0.2">
      <c r="C12" s="71" t="s">
        <v>154</v>
      </c>
    </row>
    <row r="13" spans="1:6" ht="51" x14ac:dyDescent="0.2">
      <c r="C13" s="71" t="s">
        <v>150</v>
      </c>
    </row>
    <row r="15" spans="1:6" x14ac:dyDescent="0.2">
      <c r="C15" s="69" t="s">
        <v>140</v>
      </c>
    </row>
    <row r="16" spans="1:6" x14ac:dyDescent="0.2">
      <c r="C16" s="68" t="s">
        <v>141</v>
      </c>
    </row>
  </sheetData>
  <mergeCells count="3">
    <mergeCell ref="B1:D1"/>
    <mergeCell ref="B2:D2"/>
    <mergeCell ref="B3:D3"/>
  </mergeCells>
  <hyperlinks>
    <hyperlink ref="C15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>
      <selection activeCell="C13" sqref="C1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1" t="str">
        <f>'Notas de Disciplina Financiera'!A1</f>
        <v>Municipio Dolores Hidalgo CIN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30 de septiembre de 2025</v>
      </c>
      <c r="C3" s="81"/>
      <c r="D3" s="81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2" spans="1:6" ht="30.6" x14ac:dyDescent="0.2">
      <c r="C12" s="71" t="s">
        <v>155</v>
      </c>
    </row>
    <row r="13" spans="1:6" ht="51" x14ac:dyDescent="0.2">
      <c r="C13" s="71" t="s">
        <v>151</v>
      </c>
    </row>
    <row r="15" spans="1:6" x14ac:dyDescent="0.2">
      <c r="C15" s="69" t="s">
        <v>145</v>
      </c>
    </row>
    <row r="16" spans="1:6" x14ac:dyDescent="0.2">
      <c r="C16" s="68" t="s">
        <v>146</v>
      </c>
    </row>
  </sheetData>
  <mergeCells count="3">
    <mergeCell ref="B1:D1"/>
    <mergeCell ref="B2:D2"/>
    <mergeCell ref="B3:D3"/>
  </mergeCells>
  <hyperlinks>
    <hyperlink ref="C15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>
      <selection activeCell="C11" sqref="C1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1" t="str">
        <f>'Notas de Disciplina Financiera'!A1</f>
        <v>Municipio Dolores Hidalgo CIN</v>
      </c>
      <c r="C1" s="81"/>
      <c r="D1" s="81"/>
      <c r="E1" s="40" t="s">
        <v>0</v>
      </c>
      <c r="F1" s="41">
        <f>'Notas de Disciplina Financiera'!D1</f>
        <v>2025</v>
      </c>
    </row>
    <row r="2" spans="1:6" x14ac:dyDescent="0.2">
      <c r="B2" s="81" t="s">
        <v>1</v>
      </c>
      <c r="C2" s="81"/>
      <c r="D2" s="81"/>
      <c r="E2" s="40" t="s">
        <v>2</v>
      </c>
      <c r="F2" s="41" t="str">
        <f>'Notas de Disciplina Financiera'!D2</f>
        <v>Trimestral</v>
      </c>
    </row>
    <row r="3" spans="1:6" x14ac:dyDescent="0.2">
      <c r="B3" s="81" t="str">
        <f>'Notas de Disciplina Financiera'!A3</f>
        <v>Correspondiente del 01 de enero al 30 de septiembre de 2025</v>
      </c>
      <c r="C3" s="81"/>
      <c r="D3" s="81"/>
      <c r="E3" s="40" t="s">
        <v>4</v>
      </c>
      <c r="F3" s="41">
        <v>3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0" spans="1:6" ht="20.399999999999999" x14ac:dyDescent="0.2">
      <c r="C10" s="71" t="s">
        <v>156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Cuenta Publica</cp:lastModifiedBy>
  <cp:revision/>
  <dcterms:created xsi:type="dcterms:W3CDTF">2024-03-15T21:50:03Z</dcterms:created>
  <dcterms:modified xsi:type="dcterms:W3CDTF">2025-10-23T21:38:26Z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