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SEG entrega Cierres trimestrales\2025\3er trim 2025\PT 3er IFT  SIRET 16oct2025\"/>
    </mc:Choice>
  </mc:AlternateContent>
  <bookViews>
    <workbookView xWindow="-108" yWindow="-108" windowWidth="23256" windowHeight="12456" tabRatio="987" activeTab="1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9" l="1"/>
  <c r="D57" i="8" l="1"/>
  <c r="C57" i="8"/>
  <c r="E57" i="8"/>
  <c r="F57" i="8"/>
  <c r="B57" i="8"/>
  <c r="D149" i="7"/>
  <c r="D145" i="7"/>
  <c r="D70" i="7"/>
  <c r="C10" i="7"/>
  <c r="G57" i="8" l="1"/>
  <c r="C16" i="6"/>
  <c r="C49" i="5"/>
  <c r="D136" i="7" l="1"/>
  <c r="D135" i="7"/>
  <c r="D134" i="7"/>
  <c r="D129" i="7"/>
  <c r="D128" i="7"/>
  <c r="D127" i="7"/>
  <c r="D126" i="7"/>
  <c r="D125" i="7"/>
  <c r="D124" i="7"/>
  <c r="D116" i="7"/>
  <c r="D115" i="7"/>
  <c r="D114" i="7"/>
  <c r="D111" i="7"/>
  <c r="D110" i="7"/>
  <c r="D109" i="7"/>
  <c r="D108" i="7"/>
  <c r="D107" i="7"/>
  <c r="D106" i="7"/>
  <c r="D105" i="7"/>
  <c r="D104" i="7"/>
  <c r="D102" i="7"/>
  <c r="D101" i="7"/>
  <c r="D100" i="7"/>
  <c r="D99" i="7"/>
  <c r="D98" i="7"/>
  <c r="D97" i="7"/>
  <c r="D96" i="7"/>
  <c r="D95" i="7"/>
  <c r="D94" i="7"/>
  <c r="D90" i="7"/>
  <c r="D89" i="7"/>
  <c r="D88" i="7"/>
  <c r="D87" i="7"/>
  <c r="D86" i="7"/>
  <c r="D77" i="7"/>
  <c r="D76" i="7"/>
  <c r="D74" i="7"/>
  <c r="D61" i="7"/>
  <c r="D60" i="7"/>
  <c r="D59" i="7"/>
  <c r="D57" i="7"/>
  <c r="D56" i="7"/>
  <c r="D55" i="7"/>
  <c r="D54" i="7"/>
  <c r="D53" i="7"/>
  <c r="D52" i="7"/>
  <c r="D51" i="7"/>
  <c r="D50" i="7"/>
  <c r="D49" i="7"/>
  <c r="D47" i="7"/>
  <c r="D46" i="7"/>
  <c r="D45" i="7"/>
  <c r="D44" i="7"/>
  <c r="D43" i="7"/>
  <c r="D42" i="7"/>
  <c r="D41" i="7"/>
  <c r="D40" i="7"/>
  <c r="D39" i="7"/>
  <c r="D37" i="7"/>
  <c r="D36" i="7"/>
  <c r="D35" i="7"/>
  <c r="D34" i="7"/>
  <c r="D33" i="7"/>
  <c r="D32" i="7"/>
  <c r="D31" i="7"/>
  <c r="D30" i="7"/>
  <c r="D29" i="7"/>
  <c r="D27" i="7"/>
  <c r="D26" i="7"/>
  <c r="D25" i="7"/>
  <c r="D24" i="7"/>
  <c r="D23" i="7"/>
  <c r="D22" i="7"/>
  <c r="D21" i="7"/>
  <c r="D20" i="7"/>
  <c r="D19" i="7"/>
  <c r="D17" i="7"/>
  <c r="D16" i="7"/>
  <c r="D15" i="7"/>
  <c r="D14" i="7"/>
  <c r="D13" i="7"/>
  <c r="D12" i="7"/>
  <c r="D11" i="7"/>
  <c r="D9" i="8" l="1"/>
  <c r="E9" i="8"/>
  <c r="F9" i="8"/>
  <c r="G9" i="8"/>
  <c r="B9" i="8"/>
  <c r="C9" i="8"/>
  <c r="G68" i="7" l="1"/>
  <c r="G143" i="7"/>
  <c r="G68" i="6"/>
  <c r="G27" i="19" l="1"/>
  <c r="G26" i="19"/>
  <c r="G25" i="19"/>
  <c r="G24" i="19"/>
  <c r="G23" i="19"/>
  <c r="G22" i="19"/>
  <c r="G21" i="19"/>
  <c r="G20" i="19"/>
  <c r="G19" i="19"/>
  <c r="F27" i="19"/>
  <c r="F26" i="19"/>
  <c r="F25" i="19"/>
  <c r="F24" i="19"/>
  <c r="F23" i="19"/>
  <c r="F22" i="19"/>
  <c r="F21" i="19"/>
  <c r="F20" i="19"/>
  <c r="F19" i="19"/>
  <c r="E27" i="19"/>
  <c r="E26" i="19"/>
  <c r="E25" i="19"/>
  <c r="E24" i="19"/>
  <c r="E23" i="19"/>
  <c r="E22" i="19"/>
  <c r="E21" i="19"/>
  <c r="E20" i="19"/>
  <c r="E19" i="19"/>
  <c r="D27" i="19"/>
  <c r="D26" i="19"/>
  <c r="D25" i="19"/>
  <c r="D24" i="19"/>
  <c r="D23" i="19"/>
  <c r="D22" i="19"/>
  <c r="D21" i="19"/>
  <c r="D20" i="19"/>
  <c r="D19" i="19"/>
  <c r="C20" i="19"/>
  <c r="C21" i="19"/>
  <c r="C22" i="19"/>
  <c r="C23" i="19"/>
  <c r="C24" i="19"/>
  <c r="C25" i="19"/>
  <c r="C26" i="19"/>
  <c r="C27" i="19"/>
  <c r="C19" i="19"/>
  <c r="G16" i="19"/>
  <c r="G15" i="19"/>
  <c r="G14" i="19"/>
  <c r="G13" i="19"/>
  <c r="G12" i="19"/>
  <c r="G11" i="19"/>
  <c r="G10" i="19"/>
  <c r="G9" i="19"/>
  <c r="G8" i="19"/>
  <c r="F16" i="19"/>
  <c r="F15" i="19"/>
  <c r="F14" i="19"/>
  <c r="F13" i="19"/>
  <c r="F12" i="19"/>
  <c r="F11" i="19"/>
  <c r="F10" i="19"/>
  <c r="F9" i="19"/>
  <c r="F8" i="19"/>
  <c r="E16" i="19"/>
  <c r="E15" i="19"/>
  <c r="E14" i="19"/>
  <c r="E13" i="19"/>
  <c r="E12" i="19"/>
  <c r="E11" i="19"/>
  <c r="E10" i="19"/>
  <c r="E9" i="19"/>
  <c r="E8" i="19"/>
  <c r="D8" i="19"/>
  <c r="D16" i="19"/>
  <c r="D15" i="19"/>
  <c r="D14" i="19"/>
  <c r="D13" i="19"/>
  <c r="D12" i="19"/>
  <c r="D11" i="19"/>
  <c r="D10" i="19"/>
  <c r="D9" i="19"/>
  <c r="C9" i="19"/>
  <c r="C10" i="19"/>
  <c r="C11" i="19"/>
  <c r="C12" i="19"/>
  <c r="C13" i="19"/>
  <c r="C14" i="19"/>
  <c r="C15" i="19"/>
  <c r="C16" i="19"/>
  <c r="C8" i="19"/>
  <c r="B18" i="19"/>
  <c r="B29" i="19" s="1"/>
  <c r="B7" i="19"/>
  <c r="F17" i="22" l="1"/>
  <c r="F28" i="22" s="1"/>
  <c r="E17" i="22"/>
  <c r="E28" i="22" s="1"/>
  <c r="D17" i="22"/>
  <c r="C17" i="22"/>
  <c r="B17" i="22"/>
  <c r="F6" i="22"/>
  <c r="E6" i="22"/>
  <c r="D6" i="22"/>
  <c r="D28" i="22" s="1"/>
  <c r="C6" i="22"/>
  <c r="C28" i="22" s="1"/>
  <c r="B6" i="22"/>
  <c r="B28" i="22" s="1"/>
  <c r="C22" i="16" l="1"/>
  <c r="D22" i="16" s="1"/>
  <c r="E22" i="16" s="1"/>
  <c r="F22" i="16" s="1"/>
  <c r="G22" i="16" s="1"/>
  <c r="D19" i="16"/>
  <c r="E19" i="16" s="1"/>
  <c r="F19" i="16" s="1"/>
  <c r="G19" i="16" s="1"/>
  <c r="E18" i="16"/>
  <c r="F18" i="16" s="1"/>
  <c r="G18" i="16" s="1"/>
  <c r="D18" i="16"/>
  <c r="C17" i="16"/>
  <c r="D17" i="16" s="1"/>
  <c r="E17" i="16" s="1"/>
  <c r="F17" i="16" s="1"/>
  <c r="G17" i="16" s="1"/>
  <c r="C16" i="16"/>
  <c r="D16" i="16" s="1"/>
  <c r="E16" i="16" s="1"/>
  <c r="F16" i="16" s="1"/>
  <c r="G16" i="16" s="1"/>
  <c r="C15" i="16"/>
  <c r="D15" i="16" s="1"/>
  <c r="E15" i="16" s="1"/>
  <c r="F15" i="16" s="1"/>
  <c r="G15" i="16" s="1"/>
  <c r="C14" i="16"/>
  <c r="D14" i="16" s="1"/>
  <c r="E14" i="16" s="1"/>
  <c r="F14" i="16" s="1"/>
  <c r="G14" i="16" s="1"/>
  <c r="C13" i="16"/>
  <c r="D13" i="16" s="1"/>
  <c r="E13" i="16" s="1"/>
  <c r="F13" i="16" s="1"/>
  <c r="G13" i="16" s="1"/>
  <c r="D12" i="16"/>
  <c r="E12" i="16" s="1"/>
  <c r="F12" i="16" s="1"/>
  <c r="G12" i="16" s="1"/>
  <c r="C12" i="16"/>
  <c r="C11" i="16"/>
  <c r="D11" i="16" s="1"/>
  <c r="E11" i="16" s="1"/>
  <c r="F11" i="16" s="1"/>
  <c r="G11" i="16" s="1"/>
  <c r="D10" i="16"/>
  <c r="E10" i="16" s="1"/>
  <c r="F10" i="16" s="1"/>
  <c r="G10" i="16" s="1"/>
  <c r="D9" i="16"/>
  <c r="E9" i="16" s="1"/>
  <c r="F9" i="16" s="1"/>
  <c r="G9" i="16" s="1"/>
  <c r="D8" i="16"/>
  <c r="E8" i="16" s="1"/>
  <c r="F8" i="16" s="1"/>
  <c r="G8" i="16" s="1"/>
  <c r="C8" i="16"/>
  <c r="D103" i="7" l="1"/>
  <c r="B10" i="7"/>
  <c r="B16" i="6"/>
  <c r="B29" i="5"/>
  <c r="B13" i="5"/>
  <c r="B60" i="2"/>
  <c r="B17" i="2"/>
  <c r="B9" i="2"/>
  <c r="F6" i="2" l="1"/>
  <c r="E6" i="2"/>
  <c r="A2" i="25"/>
  <c r="G17" i="22"/>
  <c r="G6" i="22"/>
  <c r="A2" i="22"/>
  <c r="G18" i="19"/>
  <c r="F18" i="19"/>
  <c r="E18" i="19"/>
  <c r="D18" i="19"/>
  <c r="C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A2" i="20"/>
  <c r="G7" i="19"/>
  <c r="F7" i="19"/>
  <c r="E7" i="19"/>
  <c r="D7" i="19"/>
  <c r="C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9" i="19" l="1"/>
  <c r="C29" i="19"/>
  <c r="G28" i="22"/>
  <c r="E29" i="19"/>
  <c r="F29" i="19"/>
  <c r="D29" i="19"/>
  <c r="F30" i="20"/>
  <c r="B30" i="20"/>
  <c r="D30" i="20"/>
  <c r="C30" i="20"/>
  <c r="E30" i="20"/>
  <c r="B31" i="16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7" i="6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16" i="6"/>
  <c r="F41" i="6" s="1"/>
  <c r="E75" i="6"/>
  <c r="E67" i="6"/>
  <c r="E59" i="6"/>
  <c r="E54" i="6"/>
  <c r="E45" i="6"/>
  <c r="E37" i="6"/>
  <c r="E35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41" i="6"/>
  <c r="B75" i="6"/>
  <c r="B67" i="6"/>
  <c r="B59" i="6"/>
  <c r="B54" i="6"/>
  <c r="B45" i="6"/>
  <c r="B37" i="6"/>
  <c r="B35" i="6"/>
  <c r="B28" i="6"/>
  <c r="B41" i="6" s="1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8" i="5"/>
  <c r="B53" i="5"/>
  <c r="B49" i="5"/>
  <c r="B57" i="5" s="1"/>
  <c r="B48" i="5"/>
  <c r="D40" i="5"/>
  <c r="D37" i="5"/>
  <c r="C40" i="5"/>
  <c r="C37" i="5"/>
  <c r="B40" i="5"/>
  <c r="B37" i="5"/>
  <c r="D29" i="5"/>
  <c r="C29" i="5"/>
  <c r="D17" i="5"/>
  <c r="D13" i="5"/>
  <c r="C17" i="5"/>
  <c r="C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C41" i="2"/>
  <c r="B41" i="2"/>
  <c r="C38" i="2"/>
  <c r="E65" i="6" l="1"/>
  <c r="F65" i="6"/>
  <c r="F70" i="6" s="1"/>
  <c r="E79" i="2"/>
  <c r="C9" i="9"/>
  <c r="E87" i="8"/>
  <c r="F87" i="8"/>
  <c r="E84" i="7"/>
  <c r="G71" i="7"/>
  <c r="G62" i="7"/>
  <c r="C9" i="7"/>
  <c r="B9" i="7"/>
  <c r="G28" i="7"/>
  <c r="G28" i="6"/>
  <c r="F79" i="2"/>
  <c r="E47" i="2"/>
  <c r="E59" i="2" s="1"/>
  <c r="F47" i="2"/>
  <c r="F59" i="2" s="1"/>
  <c r="K20" i="4"/>
  <c r="E20" i="4"/>
  <c r="I20" i="4"/>
  <c r="C43" i="9"/>
  <c r="B43" i="9"/>
  <c r="D9" i="9"/>
  <c r="E9" i="9"/>
  <c r="G9" i="9"/>
  <c r="B9" i="9"/>
  <c r="D43" i="9"/>
  <c r="E43" i="9"/>
  <c r="G43" i="9"/>
  <c r="B87" i="8"/>
  <c r="D87" i="8"/>
  <c r="C87" i="8"/>
  <c r="G87" i="8"/>
  <c r="G123" i="7"/>
  <c r="B84" i="7"/>
  <c r="C84" i="7"/>
  <c r="G18" i="7"/>
  <c r="G38" i="7"/>
  <c r="G75" i="7"/>
  <c r="G93" i="7"/>
  <c r="G133" i="7"/>
  <c r="G150" i="7"/>
  <c r="D84" i="7"/>
  <c r="E9" i="7"/>
  <c r="F84" i="7"/>
  <c r="G58" i="7"/>
  <c r="G113" i="7"/>
  <c r="G137" i="7"/>
  <c r="B65" i="6"/>
  <c r="B70" i="6" s="1"/>
  <c r="G54" i="6"/>
  <c r="D65" i="6"/>
  <c r="D70" i="6" s="1"/>
  <c r="E41" i="6"/>
  <c r="E70" i="6" s="1"/>
  <c r="B44" i="5"/>
  <c r="B11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B59" i="5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G45" i="6"/>
  <c r="G65" i="6" s="1"/>
  <c r="G16" i="6"/>
  <c r="G37" i="6"/>
  <c r="D77" i="9" l="1"/>
  <c r="C21" i="5"/>
  <c r="C23" i="5" s="1"/>
  <c r="C25" i="5" s="1"/>
  <c r="C33" i="5" s="1"/>
  <c r="E81" i="2"/>
  <c r="C77" i="9"/>
  <c r="G77" i="9"/>
  <c r="E77" i="9"/>
  <c r="B159" i="7"/>
  <c r="E159" i="7"/>
  <c r="F159" i="7"/>
  <c r="C159" i="7"/>
  <c r="G9" i="7"/>
  <c r="G41" i="6"/>
  <c r="G42" i="6" s="1"/>
  <c r="B8" i="5"/>
  <c r="B21" i="5" s="1"/>
  <c r="B23" i="5" s="1"/>
  <c r="B25" i="5" s="1"/>
  <c r="B33" i="5" s="1"/>
  <c r="F81" i="2"/>
  <c r="B77" i="9"/>
  <c r="F77" i="9"/>
  <c r="D159" i="7"/>
  <c r="G84" i="7"/>
  <c r="G159" i="7" l="1"/>
  <c r="G70" i="6"/>
  <c r="B38" i="2"/>
  <c r="C31" i="2"/>
  <c r="B31" i="2"/>
  <c r="C25" i="2"/>
  <c r="B25" i="2"/>
  <c r="B47" i="2" s="1"/>
  <c r="C17" i="2"/>
  <c r="C9" i="2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24" i="10"/>
  <c r="G21" i="10" s="1"/>
  <c r="C32" i="11"/>
  <c r="G32" i="11"/>
  <c r="B32" i="11"/>
  <c r="F32" i="11"/>
  <c r="D32" i="11"/>
  <c r="E32" i="11"/>
  <c r="C8" i="12"/>
  <c r="C30" i="12" s="1"/>
  <c r="G9" i="10" l="1"/>
  <c r="G33" i="10" s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<sst xmlns="http://schemas.openxmlformats.org/spreadsheetml/2006/main" count="1087" uniqueCount="646">
  <si>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</si>
  <si>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</si>
  <si>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</si>
  <si>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</si>
  <si>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</si>
  <si>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</si>
  <si>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</si>
  <si>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</si>
  <si>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</si>
  <si>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</si>
  <si>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</si>
  <si>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</si>
  <si>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</si>
  <si>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</si>
  <si>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</si>
  <si>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</si>
  <si>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</si>
  <si>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</si>
  <si>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</si>
  <si>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</si>
  <si>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</si>
  <si>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</si>
  <si>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</si>
  <si>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</si>
  <si>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</si>
  <si>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</si>
  <si>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</si>
  <si>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</si>
  <si>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</si>
  <si>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</si>
  <si>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</si>
  <si>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</si>
  <si>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</si>
  <si>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</si>
  <si>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</si>
  <si>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</si>
  <si>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</si>
  <si>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</si>
  <si>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</si>
  <si>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</si>
  <si>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</si>
  <si>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</si>
  <si>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</si>
  <si>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</si>
  <si>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</si>
  <si>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</si>
  <si>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</si>
  <si>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</si>
  <si>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</si>
  <si>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</si>
  <si>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</si>
  <si>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</si>
  <si>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</si>
  <si>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</si>
  <si>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</si>
  <si>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</si>
  <si>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</si>
  <si>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</si>
  <si>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</si>
  <si>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</si>
  <si>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</si>
  <si>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</si>
  <si>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</si>
  <si>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</si>
  <si>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</si>
  <si>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</si>
  <si>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</si>
  <si>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</si>
  <si>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</si>
  <si>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</si>
  <si>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</si>
  <si>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</si>
  <si>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</si>
  <si>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</si>
  <si>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</si>
  <si>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</si>
  <si>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</si>
  <si>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</si>
  <si>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</si>
  <si>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</si>
  <si>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</si>
  <si>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</si>
  <si>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</si>
  <si>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</si>
  <si>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</si>
  <si>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</si>
  <si>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</si>
  <si>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</si>
  <si>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</si>
  <si>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</si>
  <si>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</si>
  <si>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</si>
  <si>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</si>
  <si>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</si>
  <si>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</si>
  <si>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</si>
  <si>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</si>
  <si>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</si>
  <si>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</si>
  <si>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</si>
  <si>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</si>
  <si>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</si>
  <si>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</si>
  <si>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</si>
  <si>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</si>
  <si>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</si>
  <si>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</si>
  <si>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</si>
  <si>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</si>
  <si>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</si>
  <si>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</si>
  <si>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</si>
  <si>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</si>
  <si>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</si>
  <si>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</si>
  <si>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</si>
  <si>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</si>
  <si>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</si>
  <si>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</si>
  <si>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</si>
  <si>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</si>
  <si>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</si>
  <si>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</si>
  <si>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</si>
  <si>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</si>
  <si>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</si>
  <si>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</si>
  <si>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</si>
  <si>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</si>
  <si>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</si>
  <si>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</si>
  <si>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</si>
  <si>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</si>
  <si>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</si>
  <si>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</si>
  <si>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</si>
  <si>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</si>
  <si>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</si>
  <si>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</si>
  <si>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</si>
  <si>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</si>
  <si>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</si>
  <si>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</si>
  <si>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</si>
  <si>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</si>
  <si>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</si>
  <si>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</si>
  <si>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</si>
  <si>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</si>
  <si>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</si>
  <si>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</si>
  <si>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</si>
  <si>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</si>
  <si>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</si>
  <si>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</si>
  <si>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</si>
  <si>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</si>
  <si>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</si>
  <si>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</si>
  <si>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</si>
  <si>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</si>
  <si>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</si>
  <si>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</si>
  <si>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</si>
  <si>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</si>
  <si>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</si>
  <si>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</si>
  <si>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</si>
  <si>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</si>
  <si>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</si>
  <si>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</si>
  <si>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</si>
  <si>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</si>
  <si>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</si>
  <si>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</si>
  <si>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</si>
  <si>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</si>
  <si>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</si>
  <si>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</si>
  <si>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</si>
  <si>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</si>
  <si>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</si>
  <si>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</si>
  <si>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</si>
  <si>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</si>
  <si>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</si>
  <si>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</si>
  <si>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</si>
  <si>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</si>
  <si>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</si>
  <si>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</si>
  <si>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</si>
  <si>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</si>
  <si>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</si>
  <si>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</si>
  <si>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</si>
  <si>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</si>
  <si>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</si>
  <si>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</si>
  <si>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</si>
  <si>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</si>
  <si>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</si>
  <si>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</si>
  <si>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</si>
  <si>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</si>
  <si>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</si>
  <si>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</si>
  <si>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</si>
  <si>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</si>
  <si>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</si>
  <si>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</si>
  <si>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</si>
  <si>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</si>
  <si>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</si>
  <si>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</si>
  <si>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</si>
  <si>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</si>
  <si>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</si>
  <si>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</si>
  <si>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</si>
  <si>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</si>
  <si>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</si>
  <si>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</si>
  <si>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</si>
  <si>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</si>
  <si>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</si>
  <si>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</si>
  <si>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</si>
  <si>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</si>
  <si>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</si>
  <si>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</si>
  <si>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</si>
  <si>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</si>
  <si>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</si>
  <si>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</si>
  <si>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</si>
  <si>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</si>
  <si>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</si>
  <si>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</si>
  <si>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</si>
  <si>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</si>
  <si>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</si>
  <si>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</si>
  <si>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</si>
  <si>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</si>
  <si>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</si>
  <si>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</si>
  <si>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</si>
  <si>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</si>
  <si>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</si>
  <si>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</si>
  <si>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</si>
  <si>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</si>
  <si>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</si>
  <si>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</si>
  <si>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</si>
  <si>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</si>
  <si>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</si>
  <si>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</si>
  <si>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</si>
  <si>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</si>
  <si>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</si>
  <si>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</si>
  <si>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</si>
  <si>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</si>
  <si>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</si>
  <si>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</si>
  <si>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</si>
  <si>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</si>
  <si>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</si>
  <si>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</si>
  <si>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</si>
  <si>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</si>
  <si>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</si>
  <si>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</si>
  <si>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</si>
  <si>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</si>
  <si>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</si>
  <si>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</si>
  <si>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</si>
  <si>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</si>
  <si>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</si>
  <si>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</si>
  <si>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</si>
  <si>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</si>
  <si>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</si>
  <si>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</si>
  <si>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</si>
  <si>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</si>
  <si>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</si>
  <si>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</si>
  <si>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</si>
  <si>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</si>
  <si>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</si>
  <si>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</si>
  <si>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</si>
  <si>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</si>
  <si>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</si>
  <si>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</si>
  <si>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</si>
  <si>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</si>
  <si>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</si>
  <si>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</si>
  <si>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</si>
  <si>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</si>
  <si>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</si>
  <si>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</si>
  <si>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</si>
  <si>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</si>
  <si>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</si>
  <si>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</si>
  <si>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</si>
  <si>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</si>
  <si>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</si>
  <si>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</si>
  <si>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</si>
  <si>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</si>
  <si>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</si>
  <si>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</si>
  <si>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</si>
  <si>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</si>
  <si>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</si>
  <si>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</si>
  <si>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</si>
  <si>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</si>
  <si>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</si>
  <si>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</si>
  <si>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</si>
  <si>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</si>
  <si>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</si>
  <si>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</si>
  <si>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</si>
  <si>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</si>
  <si>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</si>
  <si>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</si>
  <si>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</si>
  <si>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</si>
  <si>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</si>
  <si>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</si>
  <si>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</si>
  <si>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</si>
  <si>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</si>
  <si>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</si>
  <si>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</si>
  <si>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</si>
  <si>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</si>
  <si>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</si>
  <si>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</si>
  <si>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</si>
  <si>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</si>
  <si>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</si>
  <si>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</si>
  <si>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</si>
  <si>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</si>
  <si>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</si>
  <si>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</si>
  <si>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</si>
  <si>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</si>
  <si>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</si>
  <si>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</si>
  <si>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</si>
  <si>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</si>
  <si>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</si>
  <si>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</si>
  <si>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</si>
  <si>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</si>
  <si>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</si>
  <si>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</si>
  <si>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</si>
  <si>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</si>
  <si>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</si>
  <si>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</si>
  <si>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</si>
  <si>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</si>
  <si>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</si>
  <si>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</si>
  <si>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</si>
  <si>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</si>
  <si>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</si>
  <si>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</si>
  <si>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</si>
  <si>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</si>
  <si>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</si>
  <si>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</si>
  <si>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</si>
  <si>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</si>
  <si>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</si>
  <si>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</si>
  <si>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</si>
  <si>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</si>
  <si>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</si>
  <si>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</si>
  <si>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</si>
  <si>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</si>
  <si>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</si>
  <si>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</si>
  <si>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</si>
  <si>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</si>
  <si>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</si>
  <si>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</si>
  <si>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</si>
  <si>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</si>
  <si>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</si>
  <si>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</si>
  <si>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</si>
  <si>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</si>
  <si>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</si>
  <si>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</si>
  <si>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</si>
  <si>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</si>
  <si>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</si>
  <si>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</si>
  <si>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</si>
  <si>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</si>
  <si>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</si>
  <si>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</si>
  <si>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</si>
  <si>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</si>
  <si>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</si>
  <si>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</si>
  <si>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</si>
  <si>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</si>
  <si>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</si>
  <si>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</si>
  <si>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</si>
  <si>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</si>
  <si>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</si>
  <si>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</si>
  <si>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</si>
  <si>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</si>
  <si>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</si>
  <si>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</si>
  <si>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</si>
  <si>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</si>
  <si>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</si>
  <si>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</si>
  <si>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</si>
  <si>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</si>
  <si>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</si>
  <si>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</si>
  <si>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</si>
  <si>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</si>
  <si>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</si>
  <si>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</si>
  <si>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</si>
  <si>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</si>
  <si>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</si>
  <si>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</si>
  <si>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</si>
  <si>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</si>
  <si>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</si>
  <si>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</si>
  <si>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</si>
  <si>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</si>
  <si>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</si>
  <si>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</si>
  <si>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</si>
  <si>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</si>
  <si>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</si>
  <si>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</si>
  <si>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</si>
  <si>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</si>
  <si>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</si>
  <si>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</si>
  <si>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</si>
  <si>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</si>
  <si>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</si>
  <si>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</si>
  <si>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</si>
  <si>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</si>
  <si>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</si>
  <si>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</si>
  <si>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</si>
  <si>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</si>
  <si>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</si>
  <si>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</si>
  <si>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</si>
  <si>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</si>
  <si>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</si>
  <si>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</si>
  <si>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</si>
  <si>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</si>
  <si>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</si>
  <si>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</si>
  <si>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</si>
  <si>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</si>
  <si>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</si>
  <si>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</si>
  <si>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</si>
  <si>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</si>
  <si>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</si>
  <si>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</si>
  <si>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</si>
  <si>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</si>
  <si>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</si>
  <si>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</si>
  <si>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</si>
  <si>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</si>
  <si>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</si>
  <si>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</si>
  <si>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</si>
  <si>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</si>
  <si>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</si>
  <si>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</si>
  <si>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</si>
  <si>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</si>
  <si>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</si>
  <si>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</si>
  <si>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</si>
  <si>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</si>
  <si>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</si>
  <si>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</si>
  <si>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</si>
  <si>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</si>
  <si>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</si>
  <si>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</si>
  <si>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</si>
  <si>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</si>
  <si>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</si>
  <si>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</si>
  <si>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</si>
  <si>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</si>
  <si>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</si>
  <si>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</si>
  <si>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</si>
  <si>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</si>
  <si>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</si>
  <si>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</si>
  <si>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</si>
  <si>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</si>
  <si>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</si>
  <si>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</si>
  <si>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</si>
  <si>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</si>
  <si>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</si>
  <si>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</si>
  <si>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</si>
  <si>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</si>
  <si>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</si>
  <si>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</si>
  <si>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</si>
  <si>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</si>
  <si>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</si>
  <si>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</si>
  <si>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</si>
  <si>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</si>
  <si>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</si>
  <si>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</si>
  <si>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</si>
  <si>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</si>
  <si>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</si>
  <si>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</si>
  <si>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</si>
  <si>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</si>
  <si>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</si>
  <si>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</si>
  <si>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</si>
  <si>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</si>
  <si>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</si>
  <si>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</si>
  <si>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</si>
  <si>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</si>
  <si>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</si>
  <si>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</si>
  <si>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</si>
  <si>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</si>
  <si>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</si>
  <si>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</si>
  <si>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</si>
  <si>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</si>
  <si>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</si>
  <si>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</si>
  <si>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</si>
  <si>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</si>
  <si>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</si>
  <si>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</si>
  <si>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</si>
  <si>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</si>
  <si>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</si>
  <si>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</si>
  <si>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</si>
  <si>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</si>
  <si>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</si>
  <si>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</si>
  <si>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</si>
  <si>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</si>
  <si>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</si>
  <si>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</si>
  <si>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</si>
  <si>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Dolores Hidalgo CIN (a)</t>
  </si>
  <si>
    <t>31111M120010000 AYUNTAMIENTO MUNICIPAL</t>
  </si>
  <si>
    <t>31111M120020100 SECRETARIA PARTICULAR</t>
  </si>
  <si>
    <t>31111M120020200 JEFATURA DE GABINETE</t>
  </si>
  <si>
    <t>31111M120020300 DESARROLLO INSTITUCIONAL</t>
  </si>
  <si>
    <t>31111M120020400 PLAN Y VINC</t>
  </si>
  <si>
    <t>31111M120020700 VINCULACIÓN Y LOGÍSTICA</t>
  </si>
  <si>
    <t>31111M120020800 PLANEACIÓN</t>
  </si>
  <si>
    <t>31111M120040000 SEC DEL AYUNTAMIENTO</t>
  </si>
  <si>
    <t>31111M120040100 ASUNTOS JURÍDICOS Y REGLAMENTACIÓN</t>
  </si>
  <si>
    <t>31111M120040200 ARCHIVO GENERAL</t>
  </si>
  <si>
    <t>31111M120040300 PROTECCION CIVIL</t>
  </si>
  <si>
    <t>31111M120040500 PROC MPAL DE PROTEC DE NIÑAS, NIÑOSYADOL</t>
  </si>
  <si>
    <t>31111M120040600 SIST MPAL DE PROT A LAS NIÑAS, NIÑOS Y A</t>
  </si>
  <si>
    <t>31111M120050000 DES SOCIAL Y HUMANO</t>
  </si>
  <si>
    <t>31111M120060000 TESORERIA MUNICIPAL</t>
  </si>
  <si>
    <t>31111M120060100 INGRESOS</t>
  </si>
  <si>
    <t>31111M120060200 FISCALIZACION</t>
  </si>
  <si>
    <t>31111M120060300 RECURSOS HUMANOS</t>
  </si>
  <si>
    <t>31111M120060400 EGRESOS</t>
  </si>
  <si>
    <t>31111M120080000 OFICIALIA MAYOR</t>
  </si>
  <si>
    <t>31111M120090100 SEGURIDAD PÚBLICA</t>
  </si>
  <si>
    <t>31111M120090200 TRANSITO Y TRANSPORTE</t>
  </si>
  <si>
    <t>31111M120100000 DESARROLLO ECONÓMICO SUSTENTABLE</t>
  </si>
  <si>
    <t>31111M120110000 EDUCACION Y CULTURA</t>
  </si>
  <si>
    <t>31111M120110100 CASA DE LA CULTURA</t>
  </si>
  <si>
    <t>31111M120110200 UNIDAD DE ATENCIÓN A LA JUVENTUD</t>
  </si>
  <si>
    <t>31111M120110300 CRONISTA MUNICIPAL</t>
  </si>
  <si>
    <t>31111M120110400 MUSEOS</t>
  </si>
  <si>
    <t>31111M120120000 DERECHOS HUMANOS</t>
  </si>
  <si>
    <t>31111M120120100 MIGRANTES</t>
  </si>
  <si>
    <t>31111M120120200 PUEBLOS Y COMUNIDADES INDÍGENAS</t>
  </si>
  <si>
    <t>31111M120130000 DIRECCIÓN DEL NUEVO COMIENZO</t>
  </si>
  <si>
    <t>31111M120200000 OBRA PÚBLICA</t>
  </si>
  <si>
    <t>31111M120210000 TURISMO, PAT HIST Y CULTURAL</t>
  </si>
  <si>
    <t>31111M120220000 TURISMO E IDENTIDAD</t>
  </si>
  <si>
    <t>31111M120230000 PROV SAL Y ECONOMICAS</t>
  </si>
  <si>
    <t>31111M120270000 CONTRALORIA MUNICIP</t>
  </si>
  <si>
    <t>31111M120290000 EROGACIONES NO SECTO</t>
  </si>
  <si>
    <t>31111M120330000 ATENCIÓN INTEGRAL A LA MUJER</t>
  </si>
  <si>
    <t>31111M120340000 UNID TRANSPARENCIA</t>
  </si>
  <si>
    <t>31111M120350000 GENERAL DE SERVICIOS</t>
  </si>
  <si>
    <t>31111M120360000 PROTECCION AL AMBIEN</t>
  </si>
  <si>
    <t>31111M120400000 SERVICIOS MUNICIPALES</t>
  </si>
  <si>
    <t>31111M120900100 DIF MUNICIPAL</t>
  </si>
  <si>
    <t>31111M120900200 COMISION MUNICIPAL DEL DEPORTE</t>
  </si>
  <si>
    <r>
      <rPr>
        <sz val="11"/>
        <rFont val="Calibri"/>
        <family val="2"/>
        <scheme val="minor"/>
      </rPr>
      <t>Prestación laboral.</t>
    </r>
  </si>
  <si>
    <r>
      <rPr>
        <sz val="11"/>
        <rFont val="Calibri"/>
        <family val="2"/>
        <scheme val="minor"/>
      </rPr>
      <t>Beneficio definido.</t>
    </r>
  </si>
  <si>
    <t>N/A</t>
  </si>
  <si>
    <t>7 años</t>
  </si>
  <si>
    <t>AUREN</t>
  </si>
  <si>
    <t>31111M120900300 IMUVI</t>
  </si>
  <si>
    <t>Al 31 de Diciembre de 2024 y al 30 de Septiembre de 2025 (b)</t>
  </si>
  <si>
    <t>Del 1 de Enero al 30 de Septiembre de 2025 (b)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</si>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</sst>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dd/mm/yyyy;@"/>
    <numFmt numFmtId="165" formatCode="#,##0.00_ ;\-#,##0.00\ "/>
    <numFmt numFmtId="166" formatCode="#,##0_);\(#,##0\)"/>
    <numFmt numFmtId="167" formatCode="#,##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Protection="1">
      <protection locked="0"/>
    </xf>
    <xf numFmtId="4" fontId="1" fillId="0" borderId="14" xfId="5" applyNumberFormat="1" applyFont="1" applyFill="1" applyBorder="1" applyProtection="1">
      <protection locked="0"/>
    </xf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5" xfId="0" applyNumberFormat="1" applyFill="1" applyBorder="1"/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4" xfId="5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>
      <alignment vertical="center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horizontal="center" vertical="center" wrapText="1"/>
    </xf>
    <xf numFmtId="1" fontId="23" fillId="0" borderId="18" xfId="0" applyNumberFormat="1" applyFont="1" applyFill="1" applyBorder="1" applyAlignment="1">
      <alignment horizontal="center" vertical="top" shrinkToFit="1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0" fontId="0" fillId="0" borderId="18" xfId="0" applyFont="1" applyFill="1" applyBorder="1" applyAlignment="1">
      <alignment horizontal="left" wrapText="1"/>
    </xf>
    <xf numFmtId="2" fontId="23" fillId="0" borderId="18" xfId="0" applyNumberFormat="1" applyFont="1" applyFill="1" applyBorder="1" applyAlignment="1">
      <alignment horizontal="center" vertical="top" shrinkToFit="1"/>
    </xf>
    <xf numFmtId="0" fontId="11" fillId="0" borderId="18" xfId="0" applyFont="1" applyFill="1" applyBorder="1" applyAlignment="1">
      <alignment horizontal="center" vertical="top" wrapText="1"/>
    </xf>
    <xf numFmtId="0" fontId="0" fillId="0" borderId="18" xfId="0" applyFont="1" applyFill="1" applyBorder="1" applyAlignment="1">
      <alignment horizontal="left" vertical="center" wrapText="1"/>
    </xf>
    <xf numFmtId="10" fontId="23" fillId="0" borderId="18" xfId="0" applyNumberFormat="1" applyFont="1" applyFill="1" applyBorder="1" applyAlignment="1">
      <alignment horizontal="center" vertical="top" shrinkToFit="1"/>
    </xf>
    <xf numFmtId="3" fontId="23" fillId="0" borderId="18" xfId="0" applyNumberFormat="1" applyFont="1" applyFill="1" applyBorder="1" applyAlignment="1">
      <alignment horizontal="center" vertical="top" shrinkToFit="1"/>
    </xf>
    <xf numFmtId="0" fontId="0" fillId="0" borderId="0" xfId="0" applyFont="1"/>
    <xf numFmtId="4" fontId="23" fillId="0" borderId="18" xfId="0" applyNumberFormat="1" applyFont="1" applyFill="1" applyBorder="1" applyAlignment="1">
      <alignment horizontal="center" vertical="top" shrinkToFit="1"/>
    </xf>
    <xf numFmtId="3" fontId="23" fillId="0" borderId="18" xfId="0" applyNumberFormat="1" applyFont="1" applyFill="1" applyBorder="1" applyAlignment="1">
      <alignment horizontal="center" vertical="center" shrinkToFit="1"/>
    </xf>
    <xf numFmtId="10" fontId="23" fillId="0" borderId="18" xfId="0" applyNumberFormat="1" applyFont="1" applyFill="1" applyBorder="1" applyAlignment="1">
      <alignment horizontal="center" vertical="center" shrinkToFit="1"/>
    </xf>
    <xf numFmtId="166" fontId="23" fillId="0" borderId="18" xfId="0" applyNumberFormat="1" applyFont="1" applyFill="1" applyBorder="1" applyAlignment="1">
      <alignment horizontal="center" vertical="top" shrinkToFit="1"/>
    </xf>
    <xf numFmtId="9" fontId="23" fillId="0" borderId="18" xfId="0" applyNumberFormat="1" applyFont="1" applyFill="1" applyBorder="1" applyAlignment="1">
      <alignment horizontal="center" vertical="top" shrinkToFit="1"/>
    </xf>
    <xf numFmtId="0" fontId="11" fillId="0" borderId="14" xfId="0" applyFont="1" applyFill="1" applyBorder="1" applyAlignment="1">
      <alignment horizontal="center" vertical="top" wrapText="1"/>
    </xf>
    <xf numFmtId="4" fontId="0" fillId="3" borderId="14" xfId="0" applyNumberFormat="1" applyFill="1" applyBorder="1" applyAlignment="1" applyProtection="1">
      <alignment horizontal="right" vertical="top"/>
      <protection locked="0"/>
    </xf>
    <xf numFmtId="4" fontId="0" fillId="3" borderId="8" xfId="0" applyNumberFormat="1" applyFill="1" applyBorder="1" applyAlignment="1" applyProtection="1">
      <alignment horizontal="right" vertical="center"/>
      <protection locked="0"/>
    </xf>
    <xf numFmtId="4" fontId="1" fillId="0" borderId="14" xfId="8" applyNumberFormat="1" applyFont="1" applyFill="1" applyBorder="1" applyAlignment="1" applyProtection="1">
      <alignment vertical="center"/>
      <protection locked="0"/>
    </xf>
    <xf numFmtId="43" fontId="1" fillId="3" borderId="14" xfId="9" applyFont="1" applyFill="1" applyBorder="1" applyAlignment="1" applyProtection="1">
      <alignment vertical="center"/>
      <protection locked="0"/>
    </xf>
    <xf numFmtId="43" fontId="1" fillId="3" borderId="14" xfId="10" applyFont="1" applyFill="1" applyBorder="1" applyAlignment="1" applyProtection="1">
      <alignment vertical="center"/>
      <protection locked="0"/>
    </xf>
    <xf numFmtId="43" fontId="1" fillId="3" borderId="14" xfId="11" applyFont="1" applyFill="1" applyBorder="1" applyAlignment="1" applyProtection="1">
      <alignment vertical="center"/>
      <protection locked="0"/>
    </xf>
    <xf numFmtId="43" fontId="1" fillId="3" borderId="14" xfId="12" applyFont="1" applyFill="1" applyBorder="1" applyAlignment="1" applyProtection="1">
      <alignment vertical="center"/>
      <protection locked="0"/>
    </xf>
    <xf numFmtId="165" fontId="0" fillId="0" borderId="8" xfId="14" applyNumberFormat="1" applyFont="1" applyFill="1" applyBorder="1" applyAlignment="1" applyProtection="1">
      <alignment horizontal="right" vertical="center"/>
      <protection locked="0"/>
    </xf>
    <xf numFmtId="165" fontId="0" fillId="0" borderId="8" xfId="14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/>
    <xf numFmtId="0" fontId="3" fillId="0" borderId="14" xfId="0" applyFont="1" applyFill="1" applyBorder="1" applyAlignment="1">
      <alignment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4" applyNumberFormat="1" applyFont="1" applyFill="1" applyBorder="1" applyAlignment="1" applyProtection="1">
      <alignment vertical="center"/>
      <protection locked="0"/>
    </xf>
    <xf numFmtId="165" fontId="0" fillId="0" borderId="14" xfId="14" applyNumberFormat="1" applyFont="1" applyFill="1" applyBorder="1" applyAlignment="1">
      <alignment vertical="center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Alignment="1" applyProtection="1">
      <alignment horizontal="right" vertical="center"/>
      <protection locked="0"/>
    </xf>
    <xf numFmtId="165" fontId="2" fillId="0" borderId="14" xfId="15" applyNumberFormat="1" applyFont="1" applyFill="1" applyBorder="1" applyAlignment="1" applyProtection="1">
      <alignment horizontal="right" vertical="center"/>
      <protection locked="0"/>
    </xf>
    <xf numFmtId="4" fontId="1" fillId="0" borderId="14" xfId="15" applyNumberFormat="1" applyFont="1" applyFill="1" applyBorder="1" applyProtection="1">
      <protection locked="0"/>
    </xf>
    <xf numFmtId="4" fontId="1" fillId="0" borderId="14" xfId="15" applyNumberFormat="1" applyFont="1" applyFill="1" applyBorder="1" applyProtection="1">
      <protection locked="0"/>
    </xf>
    <xf numFmtId="167" fontId="1" fillId="0" borderId="14" xfId="15" applyNumberFormat="1" applyFont="1" applyFill="1" applyBorder="1" applyProtection="1">
      <protection locked="0"/>
    </xf>
    <xf numFmtId="4" fontId="1" fillId="0" borderId="14" xfId="15" applyNumberFormat="1" applyFont="1" applyFill="1" applyBorder="1" applyAlignment="1" applyProtection="1">
      <alignment vertical="center"/>
      <protection locked="0"/>
    </xf>
    <xf numFmtId="4" fontId="1" fillId="0" borderId="14" xfId="15" applyNumberFormat="1" applyFont="1" applyFill="1" applyBorder="1" applyAlignment="1" applyProtection="1">
      <alignment vertical="center"/>
      <protection locked="0"/>
    </xf>
    <xf numFmtId="4" fontId="0" fillId="0" borderId="14" xfId="15" applyNumberFormat="1" applyFont="1" applyFill="1" applyBorder="1" applyProtection="1">
      <protection locked="0"/>
    </xf>
    <xf numFmtId="4" fontId="1" fillId="0" borderId="14" xfId="15" applyNumberFormat="1" applyFont="1" applyFill="1" applyBorder="1" applyAlignment="1" applyProtection="1">
      <alignment vertical="center"/>
      <protection locked="0"/>
    </xf>
    <xf numFmtId="4" fontId="1" fillId="0" borderId="14" xfId="15" applyNumberFormat="1" applyFont="1" applyFill="1" applyBorder="1" applyAlignment="1" applyProtection="1">
      <alignment vertical="center"/>
      <protection locked="0"/>
    </xf>
    <xf numFmtId="4" fontId="0" fillId="0" borderId="14" xfId="15" applyNumberFormat="1" applyFont="1" applyFill="1" applyBorder="1" applyAlignment="1" applyProtection="1">
      <alignment vertical="center"/>
      <protection locked="0"/>
    </xf>
    <xf numFmtId="4" fontId="1" fillId="0" borderId="14" xfId="15" applyNumberFormat="1" applyFont="1" applyFill="1" applyBorder="1" applyAlignment="1" applyProtection="1">
      <alignment vertical="center"/>
      <protection locked="0"/>
    </xf>
    <xf numFmtId="4" fontId="0" fillId="0" borderId="14" xfId="15" applyNumberFormat="1" applyFont="1" applyFill="1" applyBorder="1" applyAlignment="1" applyProtection="1">
      <alignment vertical="center"/>
      <protection locked="0"/>
    </xf>
    <xf numFmtId="4" fontId="1" fillId="0" borderId="14" xfId="15" applyNumberFormat="1" applyFont="1" applyFill="1" applyBorder="1" applyAlignment="1" applyProtection="1">
      <alignment vertical="center"/>
      <protection locked="0"/>
    </xf>
    <xf numFmtId="4" fontId="0" fillId="0" borderId="14" xfId="15" applyNumberFormat="1" applyFont="1" applyFill="1" applyBorder="1" applyAlignment="1" applyProtection="1">
      <alignment vertical="center"/>
      <protection locked="0"/>
    </xf>
    <xf numFmtId="4" fontId="1" fillId="0" borderId="14" xfId="15" applyNumberFormat="1" applyFont="1" applyFill="1" applyBorder="1" applyAlignment="1" applyProtection="1">
      <alignment vertical="center"/>
      <protection locked="0"/>
    </xf>
    <xf numFmtId="4" fontId="0" fillId="0" borderId="14" xfId="15" applyNumberFormat="1" applyFont="1" applyFill="1" applyBorder="1" applyAlignment="1" applyProtection="1">
      <alignment vertical="center"/>
      <protection locked="0"/>
    </xf>
    <xf numFmtId="4" fontId="1" fillId="0" borderId="14" xfId="15" applyNumberFormat="1" applyFont="1" applyFill="1" applyBorder="1" applyAlignment="1" applyProtection="1">
      <alignment vertical="center"/>
      <protection locked="0"/>
    </xf>
    <xf numFmtId="4" fontId="0" fillId="0" borderId="14" xfId="15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</cellXfs>
  <cellStyles count="16">
    <cellStyle name="Millares" xfId="1" builtinId="3"/>
    <cellStyle name="Millares 2" xfId="5"/>
    <cellStyle name="Millares 29" xfId="9"/>
    <cellStyle name="Millares 3" xfId="13"/>
    <cellStyle name="Millares 4" xfId="14"/>
    <cellStyle name="Millares 5" xfId="15"/>
    <cellStyle name="Millares 55" xfId="10"/>
    <cellStyle name="Millares 6" xfId="8"/>
    <cellStyle name="Millares 67" xfId="11"/>
    <cellStyle name="Millares 69" xfId="12"/>
    <cellStyle name="Normal" xfId="0" builtinId="0"/>
    <cellStyle name="Normal 2" xfId="3"/>
    <cellStyle name="Normal 2 2" xfId="2"/>
    <cellStyle name="Normal 2 3" xfId="7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289" t="s">
        <v>0</v>
      </c>
      <c r="B1" s="290"/>
      <c r="C1" s="290"/>
      <c r="D1" s="290"/>
      <c r="E1" s="290"/>
      <c r="F1" s="291"/>
    </row>
    <row r="2" spans="1:6" ht="15" customHeight="1" x14ac:dyDescent="0.3">
      <c r="A2" s="110" t="s">
        <v>589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641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" customHeight="1" x14ac:dyDescent="0.3">
      <c r="A7" s="43" t="s">
        <v>7</v>
      </c>
      <c r="B7" s="44"/>
      <c r="C7" s="44"/>
      <c r="D7" s="43" t="s">
        <v>8</v>
      </c>
      <c r="E7" s="44"/>
      <c r="F7" s="44"/>
    </row>
    <row r="8" spans="1:6" x14ac:dyDescent="0.3">
      <c r="A8" s="2" t="s">
        <v>9</v>
      </c>
      <c r="B8" s="45"/>
      <c r="C8" s="45"/>
      <c r="D8" s="2" t="s">
        <v>10</v>
      </c>
      <c r="E8" s="45"/>
      <c r="F8" s="45"/>
    </row>
    <row r="9" spans="1:6" x14ac:dyDescent="0.3">
      <c r="A9" s="46" t="s">
        <v>11</v>
      </c>
      <c r="B9" s="47">
        <f>SUM(B10:B16)</f>
        <v>242035360.58000001</v>
      </c>
      <c r="C9" s="47">
        <f>SUM(C10:C16)</f>
        <v>158613446.14999998</v>
      </c>
      <c r="D9" s="46" t="s">
        <v>12</v>
      </c>
      <c r="E9" s="47">
        <f>SUM(E10:E18)</f>
        <v>27539958.989999998</v>
      </c>
      <c r="F9" s="47">
        <f>SUM(F10:F18)</f>
        <v>29999435.720000003</v>
      </c>
    </row>
    <row r="10" spans="1:6" x14ac:dyDescent="0.3">
      <c r="A10" s="48" t="s">
        <v>13</v>
      </c>
      <c r="B10" s="160">
        <v>0</v>
      </c>
      <c r="C10" s="160">
        <v>0</v>
      </c>
      <c r="D10" s="48" t="s">
        <v>14</v>
      </c>
      <c r="E10" s="160">
        <v>-4017733.21</v>
      </c>
      <c r="F10" s="160">
        <v>-4017733.21</v>
      </c>
    </row>
    <row r="11" spans="1:6" x14ac:dyDescent="0.3">
      <c r="A11" s="48" t="s">
        <v>15</v>
      </c>
      <c r="B11" s="255">
        <v>237210290.09</v>
      </c>
      <c r="C11" s="160">
        <v>144080682.88999999</v>
      </c>
      <c r="D11" s="48" t="s">
        <v>16</v>
      </c>
      <c r="E11" s="265">
        <v>6427777.04</v>
      </c>
      <c r="F11" s="160">
        <v>12563150.35</v>
      </c>
    </row>
    <row r="12" spans="1:6" x14ac:dyDescent="0.3">
      <c r="A12" s="48" t="s">
        <v>17</v>
      </c>
      <c r="B12" s="160">
        <v>0</v>
      </c>
      <c r="C12" s="160">
        <v>0</v>
      </c>
      <c r="D12" s="48" t="s">
        <v>18</v>
      </c>
      <c r="E12" s="160">
        <v>10207166.1</v>
      </c>
      <c r="F12" s="160">
        <v>10207166.1</v>
      </c>
    </row>
    <row r="13" spans="1:6" x14ac:dyDescent="0.3">
      <c r="A13" s="48" t="s">
        <v>19</v>
      </c>
      <c r="B13" s="256">
        <v>5022340.09</v>
      </c>
      <c r="C13" s="160">
        <v>15791187.5</v>
      </c>
      <c r="D13" s="48" t="s">
        <v>20</v>
      </c>
      <c r="E13" s="160">
        <v>0.01</v>
      </c>
      <c r="F13" s="160">
        <v>0.01</v>
      </c>
    </row>
    <row r="14" spans="1:6" x14ac:dyDescent="0.3">
      <c r="A14" s="48" t="s">
        <v>21</v>
      </c>
      <c r="B14" s="160">
        <v>0</v>
      </c>
      <c r="C14" s="160">
        <v>0</v>
      </c>
      <c r="D14" s="48" t="s">
        <v>22</v>
      </c>
      <c r="E14" s="160">
        <v>719680.53</v>
      </c>
      <c r="F14" s="160">
        <v>719680.53</v>
      </c>
    </row>
    <row r="15" spans="1:6" x14ac:dyDescent="0.3">
      <c r="A15" s="48" t="s">
        <v>23</v>
      </c>
      <c r="B15" s="257">
        <v>-197269.6</v>
      </c>
      <c r="C15" s="160">
        <v>-1258424.24</v>
      </c>
      <c r="D15" s="48" t="s">
        <v>24</v>
      </c>
      <c r="E15" s="160">
        <v>0</v>
      </c>
      <c r="F15" s="160">
        <v>0</v>
      </c>
    </row>
    <row r="16" spans="1:6" x14ac:dyDescent="0.3">
      <c r="A16" s="48" t="s">
        <v>25</v>
      </c>
      <c r="B16" s="160">
        <v>0</v>
      </c>
      <c r="C16" s="160">
        <v>0</v>
      </c>
      <c r="D16" s="48" t="s">
        <v>26</v>
      </c>
      <c r="E16" s="263">
        <v>12340194.09</v>
      </c>
      <c r="F16" s="160">
        <v>9184914.2799999993</v>
      </c>
    </row>
    <row r="17" spans="1:6" x14ac:dyDescent="0.3">
      <c r="A17" s="46" t="s">
        <v>27</v>
      </c>
      <c r="B17" s="47">
        <f>SUM(B18:B24)</f>
        <v>30897346.349999998</v>
      </c>
      <c r="C17" s="47">
        <f>SUM(C18:C24)</f>
        <v>26560540.189999998</v>
      </c>
      <c r="D17" s="48" t="s">
        <v>28</v>
      </c>
      <c r="E17" s="160">
        <v>0</v>
      </c>
      <c r="F17" s="160">
        <v>0</v>
      </c>
    </row>
    <row r="18" spans="1:6" x14ac:dyDescent="0.3">
      <c r="A18" s="48" t="s">
        <v>29</v>
      </c>
      <c r="B18" s="160">
        <v>0</v>
      </c>
      <c r="C18" s="160">
        <v>0</v>
      </c>
      <c r="D18" s="48" t="s">
        <v>30</v>
      </c>
      <c r="E18" s="264">
        <v>1862874.43</v>
      </c>
      <c r="F18" s="160">
        <v>1342257.66</v>
      </c>
    </row>
    <row r="19" spans="1:6" x14ac:dyDescent="0.3">
      <c r="A19" s="48" t="s">
        <v>31</v>
      </c>
      <c r="B19" s="258">
        <v>24002131.809999999</v>
      </c>
      <c r="C19" s="160">
        <v>20624130.489999998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3">
      <c r="A20" s="48" t="s">
        <v>33</v>
      </c>
      <c r="B20" s="258">
        <v>914413.45</v>
      </c>
      <c r="C20" s="160">
        <v>127509.61</v>
      </c>
      <c r="D20" s="48" t="s">
        <v>34</v>
      </c>
      <c r="E20" s="47">
        <v>0</v>
      </c>
      <c r="F20" s="47">
        <v>0</v>
      </c>
    </row>
    <row r="21" spans="1:6" x14ac:dyDescent="0.3">
      <c r="A21" s="48" t="s">
        <v>35</v>
      </c>
      <c r="B21" s="160">
        <v>361498.22</v>
      </c>
      <c r="C21" s="160">
        <v>361498.22</v>
      </c>
      <c r="D21" s="48" t="s">
        <v>36</v>
      </c>
      <c r="E21" s="47">
        <v>0</v>
      </c>
      <c r="F21" s="47">
        <v>0</v>
      </c>
    </row>
    <row r="22" spans="1:6" x14ac:dyDescent="0.3">
      <c r="A22" s="48" t="s">
        <v>37</v>
      </c>
      <c r="B22" s="160">
        <v>28423.279999999999</v>
      </c>
      <c r="C22" s="160">
        <v>3423.28</v>
      </c>
      <c r="D22" s="48" t="s">
        <v>38</v>
      </c>
      <c r="E22" s="47">
        <v>0</v>
      </c>
      <c r="F22" s="47">
        <v>0</v>
      </c>
    </row>
    <row r="23" spans="1:6" x14ac:dyDescent="0.3">
      <c r="A23" s="48" t="s">
        <v>39</v>
      </c>
      <c r="B23" s="160">
        <v>0</v>
      </c>
      <c r="C23" s="160">
        <v>0</v>
      </c>
      <c r="D23" s="46" t="s">
        <v>40</v>
      </c>
      <c r="E23" s="47">
        <f>E24+E25</f>
        <v>34586000</v>
      </c>
      <c r="F23" s="47">
        <f>F24+F25</f>
        <v>0</v>
      </c>
    </row>
    <row r="24" spans="1:6" x14ac:dyDescent="0.3">
      <c r="A24" s="48" t="s">
        <v>41</v>
      </c>
      <c r="B24" s="160">
        <v>5590879.5899999999</v>
      </c>
      <c r="C24" s="160">
        <v>5443978.5899999999</v>
      </c>
      <c r="D24" s="48" t="s">
        <v>42</v>
      </c>
      <c r="E24" s="266">
        <v>34586000</v>
      </c>
      <c r="F24" s="160">
        <v>0</v>
      </c>
    </row>
    <row r="25" spans="1:6" x14ac:dyDescent="0.3">
      <c r="A25" s="46" t="s">
        <v>43</v>
      </c>
      <c r="B25" s="47">
        <f>SUM(B26:B30)</f>
        <v>36131880.600000001</v>
      </c>
      <c r="C25" s="47">
        <f>SUM(C26:C30)</f>
        <v>34672713.710000001</v>
      </c>
      <c r="D25" s="48" t="s">
        <v>44</v>
      </c>
      <c r="E25" s="160">
        <v>0</v>
      </c>
      <c r="F25" s="160">
        <v>0</v>
      </c>
    </row>
    <row r="26" spans="1:6" x14ac:dyDescent="0.3">
      <c r="A26" s="48" t="s">
        <v>45</v>
      </c>
      <c r="B26" s="259">
        <v>2564648.2200000002</v>
      </c>
      <c r="C26" s="160">
        <v>6673913.2599999998</v>
      </c>
      <c r="D26" s="46" t="s">
        <v>46</v>
      </c>
      <c r="E26" s="47">
        <v>0</v>
      </c>
      <c r="F26" s="47">
        <v>0</v>
      </c>
    </row>
    <row r="27" spans="1:6" x14ac:dyDescent="0.3">
      <c r="A27" s="48" t="s">
        <v>47</v>
      </c>
      <c r="B27" s="259">
        <v>3600361.38</v>
      </c>
      <c r="C27" s="160">
        <v>2010070.67</v>
      </c>
      <c r="D27" s="46" t="s">
        <v>48</v>
      </c>
      <c r="E27" s="47">
        <f>SUM(E28:E30)</f>
        <v>192137.35</v>
      </c>
      <c r="F27" s="47">
        <f>SUM(F28:F30)</f>
        <v>49592137.350000001</v>
      </c>
    </row>
    <row r="28" spans="1:6" x14ac:dyDescent="0.3">
      <c r="A28" s="48" t="s">
        <v>49</v>
      </c>
      <c r="B28" s="160">
        <v>0</v>
      </c>
      <c r="C28" s="160">
        <v>0</v>
      </c>
      <c r="D28" s="48" t="s">
        <v>50</v>
      </c>
      <c r="E28" s="160">
        <v>192137.35</v>
      </c>
      <c r="F28" s="160">
        <v>192137.35</v>
      </c>
    </row>
    <row r="29" spans="1:6" x14ac:dyDescent="0.3">
      <c r="A29" s="48" t="s">
        <v>51</v>
      </c>
      <c r="B29" s="260">
        <v>29966871</v>
      </c>
      <c r="C29" s="160">
        <v>25988729.780000001</v>
      </c>
      <c r="D29" s="48" t="s">
        <v>52</v>
      </c>
      <c r="E29" s="160">
        <v>0</v>
      </c>
      <c r="F29" s="160">
        <v>0</v>
      </c>
    </row>
    <row r="30" spans="1:6" x14ac:dyDescent="0.3">
      <c r="A30" s="48" t="s">
        <v>53</v>
      </c>
      <c r="B30" s="160">
        <v>0</v>
      </c>
      <c r="C30" s="160">
        <v>0</v>
      </c>
      <c r="D30" s="48" t="s">
        <v>54</v>
      </c>
      <c r="E30" s="160">
        <v>0</v>
      </c>
      <c r="F30" s="160">
        <v>49400000</v>
      </c>
    </row>
    <row r="31" spans="1:6" x14ac:dyDescent="0.3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754821.09000000008</v>
      </c>
      <c r="F31" s="47">
        <f>SUM(F32:F37)</f>
        <v>754821.09000000008</v>
      </c>
    </row>
    <row r="32" spans="1:6" x14ac:dyDescent="0.3">
      <c r="A32" s="48" t="s">
        <v>57</v>
      </c>
      <c r="B32" s="47">
        <v>0</v>
      </c>
      <c r="C32" s="47">
        <v>0</v>
      </c>
      <c r="D32" s="48" t="s">
        <v>58</v>
      </c>
      <c r="E32" s="160">
        <v>110305.66</v>
      </c>
      <c r="F32" s="160">
        <v>110305.66</v>
      </c>
    </row>
    <row r="33" spans="1:6" ht="14.4" customHeight="1" x14ac:dyDescent="0.3">
      <c r="A33" s="48" t="s">
        <v>59</v>
      </c>
      <c r="B33" s="47">
        <v>0</v>
      </c>
      <c r="C33" s="47">
        <v>0</v>
      </c>
      <c r="D33" s="48" t="s">
        <v>60</v>
      </c>
      <c r="E33" s="160">
        <v>644515.43000000005</v>
      </c>
      <c r="F33" s="160">
        <v>644515.43000000005</v>
      </c>
    </row>
    <row r="34" spans="1:6" ht="14.4" customHeight="1" x14ac:dyDescent="0.3">
      <c r="A34" s="48" t="s">
        <v>61</v>
      </c>
      <c r="B34" s="47">
        <v>0</v>
      </c>
      <c r="C34" s="47">
        <v>0</v>
      </c>
      <c r="D34" s="48" t="s">
        <v>62</v>
      </c>
      <c r="E34" s="160">
        <v>0</v>
      </c>
      <c r="F34" s="160">
        <v>0</v>
      </c>
    </row>
    <row r="35" spans="1:6" ht="14.4" customHeight="1" x14ac:dyDescent="0.3">
      <c r="A35" s="48" t="s">
        <v>63</v>
      </c>
      <c r="B35" s="47">
        <v>0</v>
      </c>
      <c r="C35" s="47">
        <v>0</v>
      </c>
      <c r="D35" s="48" t="s">
        <v>64</v>
      </c>
      <c r="E35" s="160">
        <v>0</v>
      </c>
      <c r="F35" s="160">
        <v>0</v>
      </c>
    </row>
    <row r="36" spans="1:6" ht="14.4" customHeight="1" x14ac:dyDescent="0.3">
      <c r="A36" s="48" t="s">
        <v>65</v>
      </c>
      <c r="B36" s="47">
        <v>0</v>
      </c>
      <c r="C36" s="47">
        <v>0</v>
      </c>
      <c r="D36" s="48" t="s">
        <v>66</v>
      </c>
      <c r="E36" s="160">
        <v>0</v>
      </c>
      <c r="F36" s="160">
        <v>0</v>
      </c>
    </row>
    <row r="37" spans="1:6" ht="14.4" customHeight="1" x14ac:dyDescent="0.3">
      <c r="A37" s="46" t="s">
        <v>67</v>
      </c>
      <c r="B37" s="47">
        <v>0</v>
      </c>
      <c r="C37" s="47">
        <v>0</v>
      </c>
      <c r="D37" s="48" t="s">
        <v>68</v>
      </c>
      <c r="E37" s="160">
        <v>0</v>
      </c>
      <c r="F37" s="160">
        <v>0</v>
      </c>
    </row>
    <row r="38" spans="1:6" x14ac:dyDescent="0.3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3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3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3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10021554.329999998</v>
      </c>
      <c r="F42" s="47">
        <f>SUM(F43:F45)</f>
        <v>10021553.559999999</v>
      </c>
    </row>
    <row r="43" spans="1:6" x14ac:dyDescent="0.3">
      <c r="A43" s="48" t="s">
        <v>79</v>
      </c>
      <c r="B43" s="47">
        <v>0</v>
      </c>
      <c r="C43" s="47">
        <v>0</v>
      </c>
      <c r="D43" s="48" t="s">
        <v>80</v>
      </c>
      <c r="E43" s="267">
        <v>10018297.289999999</v>
      </c>
      <c r="F43" s="160">
        <v>10018296.52</v>
      </c>
    </row>
    <row r="44" spans="1:6" x14ac:dyDescent="0.3">
      <c r="A44" s="48" t="s">
        <v>81</v>
      </c>
      <c r="B44" s="47">
        <v>0</v>
      </c>
      <c r="C44" s="47">
        <v>0</v>
      </c>
      <c r="D44" s="48" t="s">
        <v>82</v>
      </c>
      <c r="E44" s="160">
        <v>0</v>
      </c>
      <c r="F44" s="160">
        <v>0</v>
      </c>
    </row>
    <row r="45" spans="1:6" x14ac:dyDescent="0.3">
      <c r="A45" s="48" t="s">
        <v>83</v>
      </c>
      <c r="B45" s="47">
        <v>0</v>
      </c>
      <c r="C45" s="47">
        <v>0</v>
      </c>
      <c r="D45" s="48" t="s">
        <v>84</v>
      </c>
      <c r="E45" s="160">
        <v>3257.04</v>
      </c>
      <c r="F45" s="160">
        <v>3257.04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85</v>
      </c>
      <c r="B47" s="4">
        <f>B9+B17+B25+B31+B37+B38+B41</f>
        <v>309064587.53000003</v>
      </c>
      <c r="C47" s="4">
        <f>C9+C17+C25+C31+C37+C38+C41</f>
        <v>219846700.04999998</v>
      </c>
      <c r="D47" s="2" t="s">
        <v>86</v>
      </c>
      <c r="E47" s="4">
        <f>E9+E19+E23+E26+E27+E31+E38+E42</f>
        <v>73094471.75999999</v>
      </c>
      <c r="F47" s="4">
        <f>F9+F19+F23+F26+F27+F31+F38+F42</f>
        <v>90367947.720000014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3">
      <c r="A50" s="46" t="s">
        <v>89</v>
      </c>
      <c r="B50" s="160">
        <v>21311</v>
      </c>
      <c r="C50" s="160">
        <v>21311</v>
      </c>
      <c r="D50" s="46" t="s">
        <v>90</v>
      </c>
      <c r="E50" s="47">
        <v>0</v>
      </c>
      <c r="F50" s="47">
        <v>0</v>
      </c>
    </row>
    <row r="51" spans="1:6" x14ac:dyDescent="0.3">
      <c r="A51" s="46" t="s">
        <v>91</v>
      </c>
      <c r="B51" s="160">
        <v>212051.93</v>
      </c>
      <c r="C51" s="160">
        <v>212051.93</v>
      </c>
      <c r="D51" s="46" t="s">
        <v>92</v>
      </c>
      <c r="E51" s="47">
        <v>0</v>
      </c>
      <c r="F51" s="47">
        <v>0</v>
      </c>
    </row>
    <row r="52" spans="1:6" x14ac:dyDescent="0.3">
      <c r="A52" s="46" t="s">
        <v>93</v>
      </c>
      <c r="B52" s="261">
        <v>2629478716.6599998</v>
      </c>
      <c r="C52" s="160">
        <v>2527857199.7399998</v>
      </c>
      <c r="D52" s="46" t="s">
        <v>94</v>
      </c>
      <c r="E52" s="47">
        <v>0</v>
      </c>
      <c r="F52" s="47">
        <v>0</v>
      </c>
    </row>
    <row r="53" spans="1:6" x14ac:dyDescent="0.3">
      <c r="A53" s="46" t="s">
        <v>95</v>
      </c>
      <c r="B53" s="261">
        <v>145533845.91999999</v>
      </c>
      <c r="C53" s="160">
        <v>138370126.41999999</v>
      </c>
      <c r="D53" s="46" t="s">
        <v>96</v>
      </c>
      <c r="E53" s="47">
        <v>0</v>
      </c>
      <c r="F53" s="47">
        <v>0</v>
      </c>
    </row>
    <row r="54" spans="1:6" x14ac:dyDescent="0.3">
      <c r="A54" s="46" t="s">
        <v>97</v>
      </c>
      <c r="B54" s="160">
        <v>908953.74</v>
      </c>
      <c r="C54" s="160">
        <v>908953.74</v>
      </c>
      <c r="D54" s="46" t="s">
        <v>98</v>
      </c>
      <c r="E54" s="47">
        <v>0</v>
      </c>
      <c r="F54" s="47">
        <v>0</v>
      </c>
    </row>
    <row r="55" spans="1:6" x14ac:dyDescent="0.3">
      <c r="A55" s="46" t="s">
        <v>99</v>
      </c>
      <c r="B55" s="160">
        <v>-121674513.14</v>
      </c>
      <c r="C55" s="160">
        <v>-121674513.14</v>
      </c>
      <c r="D55" s="50" t="s">
        <v>100</v>
      </c>
      <c r="E55" s="47">
        <v>0</v>
      </c>
      <c r="F55" s="47">
        <v>0</v>
      </c>
    </row>
    <row r="56" spans="1:6" x14ac:dyDescent="0.3">
      <c r="A56" s="46" t="s">
        <v>101</v>
      </c>
      <c r="B56" s="262">
        <v>75674594.870000005</v>
      </c>
      <c r="C56" s="160">
        <v>74136981.620000005</v>
      </c>
      <c r="D56" s="45"/>
      <c r="E56" s="49"/>
      <c r="F56" s="49"/>
    </row>
    <row r="57" spans="1:6" x14ac:dyDescent="0.3">
      <c r="A57" s="46" t="s">
        <v>102</v>
      </c>
      <c r="B57" s="160">
        <v>0</v>
      </c>
      <c r="C57" s="160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3">
      <c r="A58" s="46" t="s">
        <v>104</v>
      </c>
      <c r="B58" s="160">
        <v>0</v>
      </c>
      <c r="C58" s="160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105</v>
      </c>
      <c r="E59" s="4">
        <f>E47+E57</f>
        <v>73094471.75999999</v>
      </c>
      <c r="F59" s="4">
        <f>F47+F57</f>
        <v>90367947.720000014</v>
      </c>
    </row>
    <row r="60" spans="1:6" x14ac:dyDescent="0.3">
      <c r="A60" s="3" t="s">
        <v>106</v>
      </c>
      <c r="B60" s="4">
        <f>SUM(B50:B58)</f>
        <v>2730154960.9799995</v>
      </c>
      <c r="C60" s="4">
        <f>SUM(C50:C58)</f>
        <v>2619832111.3099995</v>
      </c>
      <c r="D60" s="45"/>
      <c r="E60" s="49"/>
      <c r="F60" s="49"/>
    </row>
    <row r="61" spans="1:6" x14ac:dyDescent="0.3">
      <c r="A61" s="45"/>
      <c r="B61" s="49"/>
      <c r="C61" s="49"/>
      <c r="D61" s="51" t="s">
        <v>107</v>
      </c>
      <c r="E61" s="49"/>
      <c r="F61" s="49"/>
    </row>
    <row r="62" spans="1:6" x14ac:dyDescent="0.3">
      <c r="A62" s="3" t="s">
        <v>108</v>
      </c>
      <c r="B62" s="4">
        <f>SUM(B47+B60)</f>
        <v>3039219548.5099998</v>
      </c>
      <c r="C62" s="4">
        <f>SUM(C47+C60)</f>
        <v>2839678811.3599997</v>
      </c>
      <c r="D62" s="45"/>
      <c r="E62" s="49"/>
      <c r="F62" s="49"/>
    </row>
    <row r="63" spans="1:6" x14ac:dyDescent="0.3">
      <c r="A63" s="45"/>
      <c r="B63" s="45"/>
      <c r="C63" s="45"/>
      <c r="D63" s="52" t="s">
        <v>109</v>
      </c>
      <c r="E63" s="47">
        <f>SUM(E64:E66)</f>
        <v>22468531.649999999</v>
      </c>
      <c r="F63" s="47">
        <f>SUM(F64:F66)</f>
        <v>22419195.280000001</v>
      </c>
    </row>
    <row r="64" spans="1:6" x14ac:dyDescent="0.3">
      <c r="A64" s="45"/>
      <c r="B64" s="45"/>
      <c r="C64" s="45"/>
      <c r="D64" s="46" t="s">
        <v>110</v>
      </c>
      <c r="E64" s="160">
        <v>-38628.589999999997</v>
      </c>
      <c r="F64" s="160">
        <v>-52628.59</v>
      </c>
    </row>
    <row r="65" spans="1:6" x14ac:dyDescent="0.3">
      <c r="A65" s="45"/>
      <c r="B65" s="45"/>
      <c r="C65" s="45"/>
      <c r="D65" s="50" t="s">
        <v>111</v>
      </c>
      <c r="E65" s="160">
        <v>22507160.239999998</v>
      </c>
      <c r="F65" s="160">
        <v>22471823.870000001</v>
      </c>
    </row>
    <row r="66" spans="1:6" x14ac:dyDescent="0.3">
      <c r="A66" s="45"/>
      <c r="B66" s="45"/>
      <c r="C66" s="45"/>
      <c r="D66" s="46" t="s">
        <v>112</v>
      </c>
      <c r="E66" s="160">
        <v>0</v>
      </c>
      <c r="F66" s="160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113</v>
      </c>
      <c r="E68" s="47">
        <f>SUM(E69:E73)</f>
        <v>2943656545.0999999</v>
      </c>
      <c r="F68" s="47">
        <f>SUM(F69:F73)</f>
        <v>2726891668.3600001</v>
      </c>
    </row>
    <row r="69" spans="1:6" x14ac:dyDescent="0.3">
      <c r="A69" s="53"/>
      <c r="B69" s="45"/>
      <c r="C69" s="45"/>
      <c r="D69" s="46" t="s">
        <v>114</v>
      </c>
      <c r="E69" s="268">
        <v>222809398.78999999</v>
      </c>
      <c r="F69" s="160">
        <v>302505849.89999998</v>
      </c>
    </row>
    <row r="70" spans="1:6" x14ac:dyDescent="0.3">
      <c r="A70" s="53"/>
      <c r="B70" s="45"/>
      <c r="C70" s="45"/>
      <c r="D70" s="46" t="s">
        <v>115</v>
      </c>
      <c r="E70" s="268">
        <v>2720847146.3099999</v>
      </c>
      <c r="F70" s="160">
        <v>2424385818.46</v>
      </c>
    </row>
    <row r="71" spans="1:6" x14ac:dyDescent="0.3">
      <c r="A71" s="53"/>
      <c r="B71" s="45"/>
      <c r="C71" s="45"/>
      <c r="D71" s="46" t="s">
        <v>116</v>
      </c>
      <c r="E71" s="160">
        <v>0</v>
      </c>
      <c r="F71" s="160">
        <v>0</v>
      </c>
    </row>
    <row r="72" spans="1:6" x14ac:dyDescent="0.3">
      <c r="A72" s="53"/>
      <c r="B72" s="45"/>
      <c r="C72" s="45"/>
      <c r="D72" s="46" t="s">
        <v>117</v>
      </c>
      <c r="E72" s="160">
        <v>0</v>
      </c>
      <c r="F72" s="160">
        <v>0</v>
      </c>
    </row>
    <row r="73" spans="1:6" x14ac:dyDescent="0.3">
      <c r="A73" s="53"/>
      <c r="B73" s="45"/>
      <c r="C73" s="45"/>
      <c r="D73" s="46" t="s">
        <v>118</v>
      </c>
      <c r="E73" s="160">
        <v>0</v>
      </c>
      <c r="F73" s="160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122</v>
      </c>
      <c r="E79" s="4">
        <f>E63+E68+E75</f>
        <v>2966125076.75</v>
      </c>
      <c r="F79" s="4">
        <f>F63+F68+F75</f>
        <v>2749310863.6400003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123</v>
      </c>
      <c r="E81" s="4">
        <f>E59+E79</f>
        <v>3039219548.5100002</v>
      </c>
      <c r="F81" s="4">
        <f>F59+F79</f>
        <v>2839678811.3600001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38:F42 B59:C62 B9:C9 B17:C17 B25:C25 B31:C49 E9:F9 E19:F23 E26:F27 E31:F31 E50:F63 E67:F68 E74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5:C25 E9:F9 B48:C49 B32:C46 B47 C9 C17 B61:C62 C60 B59:C59 E19:F23 E26:F27 E31:F31 E38:F42 E46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B1" zoomScaleNormal="100" workbookViewId="0">
      <selection activeCell="C8" sqref="C8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98" t="s">
        <v>442</v>
      </c>
      <c r="B1" s="290"/>
      <c r="C1" s="290"/>
      <c r="D1" s="290"/>
      <c r="E1" s="290"/>
      <c r="F1" s="290"/>
      <c r="G1" s="291"/>
    </row>
    <row r="2" spans="1:7" x14ac:dyDescent="0.3">
      <c r="A2" s="310" t="str">
        <f>'Formato 1'!A2</f>
        <v>Municipio Dolores Hidalgo CIN (a)</v>
      </c>
      <c r="B2" s="311"/>
      <c r="C2" s="311"/>
      <c r="D2" s="311"/>
      <c r="E2" s="311"/>
      <c r="F2" s="311"/>
      <c r="G2" s="312"/>
    </row>
    <row r="3" spans="1:7" x14ac:dyDescent="0.3">
      <c r="A3" s="307" t="s">
        <v>443</v>
      </c>
      <c r="B3" s="308"/>
      <c r="C3" s="308"/>
      <c r="D3" s="308"/>
      <c r="E3" s="308"/>
      <c r="F3" s="308"/>
      <c r="G3" s="309"/>
    </row>
    <row r="4" spans="1:7" x14ac:dyDescent="0.3">
      <c r="A4" s="307" t="s">
        <v>2</v>
      </c>
      <c r="B4" s="308"/>
      <c r="C4" s="308"/>
      <c r="D4" s="308"/>
      <c r="E4" s="308"/>
      <c r="F4" s="308"/>
      <c r="G4" s="309"/>
    </row>
    <row r="5" spans="1:7" x14ac:dyDescent="0.3">
      <c r="A5" s="301" t="s">
        <v>444</v>
      </c>
      <c r="B5" s="302"/>
      <c r="C5" s="302"/>
      <c r="D5" s="302"/>
      <c r="E5" s="302"/>
      <c r="F5" s="302"/>
      <c r="G5" s="303"/>
    </row>
    <row r="6" spans="1:7" ht="28.8" x14ac:dyDescent="0.3">
      <c r="A6" s="139" t="s">
        <v>445</v>
      </c>
      <c r="B6" s="7" t="s">
        <v>446</v>
      </c>
      <c r="C6" s="33" t="s">
        <v>447</v>
      </c>
      <c r="D6" s="33" t="s">
        <v>448</v>
      </c>
      <c r="E6" s="33" t="s">
        <v>449</v>
      </c>
      <c r="F6" s="33" t="s">
        <v>450</v>
      </c>
      <c r="G6" s="33" t="s">
        <v>451</v>
      </c>
    </row>
    <row r="7" spans="1:7" ht="15.75" customHeight="1" x14ac:dyDescent="0.3">
      <c r="A7" s="26" t="s">
        <v>452</v>
      </c>
      <c r="B7" s="119">
        <f>SUM(B8:B19)</f>
        <v>345531000</v>
      </c>
      <c r="C7" s="119">
        <f t="shared" ref="C7:G7" si="0">SUM(C8:C19)</f>
        <v>359352240</v>
      </c>
      <c r="D7" s="119">
        <f t="shared" si="0"/>
        <v>373726329.60000002</v>
      </c>
      <c r="E7" s="119">
        <f t="shared" si="0"/>
        <v>388675382.78400004</v>
      </c>
      <c r="F7" s="119">
        <f t="shared" si="0"/>
        <v>404222398.09536004</v>
      </c>
      <c r="G7" s="119">
        <f t="shared" si="0"/>
        <v>420391294.0191744</v>
      </c>
    </row>
    <row r="8" spans="1:7" x14ac:dyDescent="0.3">
      <c r="A8" s="58" t="s">
        <v>453</v>
      </c>
      <c r="B8" s="75">
        <v>56750000</v>
      </c>
      <c r="C8" s="75">
        <f>B8*1.04</f>
        <v>59020000</v>
      </c>
      <c r="D8" s="75">
        <f>C8*1.04</f>
        <v>61380800</v>
      </c>
      <c r="E8" s="75">
        <f>D8*1.04</f>
        <v>63836032</v>
      </c>
      <c r="F8" s="75">
        <f>E8*1.04</f>
        <v>66389473.280000001</v>
      </c>
      <c r="G8" s="75">
        <f>F8*1.04</f>
        <v>69045052.211199999</v>
      </c>
    </row>
    <row r="9" spans="1:7" ht="15.75" customHeight="1" x14ac:dyDescent="0.3">
      <c r="A9" s="58" t="s">
        <v>454</v>
      </c>
      <c r="B9" s="75">
        <v>0</v>
      </c>
      <c r="C9" s="75">
        <v>0</v>
      </c>
      <c r="D9" s="75">
        <f t="shared" ref="D9:G19" si="1">C9*1.04</f>
        <v>0</v>
      </c>
      <c r="E9" s="75">
        <f t="shared" si="1"/>
        <v>0</v>
      </c>
      <c r="F9" s="75">
        <f t="shared" si="1"/>
        <v>0</v>
      </c>
      <c r="G9" s="75">
        <f t="shared" si="1"/>
        <v>0</v>
      </c>
    </row>
    <row r="10" spans="1:7" x14ac:dyDescent="0.3">
      <c r="A10" s="58" t="s">
        <v>455</v>
      </c>
      <c r="B10" s="75">
        <v>0</v>
      </c>
      <c r="C10" s="75">
        <v>0</v>
      </c>
      <c r="D10" s="75">
        <f t="shared" si="1"/>
        <v>0</v>
      </c>
      <c r="E10" s="75">
        <f t="shared" si="1"/>
        <v>0</v>
      </c>
      <c r="F10" s="75">
        <f t="shared" si="1"/>
        <v>0</v>
      </c>
      <c r="G10" s="75">
        <f t="shared" si="1"/>
        <v>0</v>
      </c>
    </row>
    <row r="11" spans="1:7" x14ac:dyDescent="0.3">
      <c r="A11" s="58" t="s">
        <v>456</v>
      </c>
      <c r="B11" s="75">
        <v>38465000</v>
      </c>
      <c r="C11" s="75">
        <f>B11*1.04</f>
        <v>40003600</v>
      </c>
      <c r="D11" s="75">
        <f t="shared" si="1"/>
        <v>41603744</v>
      </c>
      <c r="E11" s="75">
        <f t="shared" si="1"/>
        <v>43267893.759999998</v>
      </c>
      <c r="F11" s="75">
        <f t="shared" si="1"/>
        <v>44998609.510399997</v>
      </c>
      <c r="G11" s="75">
        <f t="shared" si="1"/>
        <v>46798553.890815996</v>
      </c>
    </row>
    <row r="12" spans="1:7" x14ac:dyDescent="0.3">
      <c r="A12" s="58" t="s">
        <v>457</v>
      </c>
      <c r="B12" s="75">
        <v>6351000</v>
      </c>
      <c r="C12" s="75">
        <f t="shared" ref="C12:C15" si="2">B12*1.04</f>
        <v>6605040</v>
      </c>
      <c r="D12" s="75">
        <f t="shared" si="1"/>
        <v>6869241.6000000006</v>
      </c>
      <c r="E12" s="75">
        <f t="shared" si="1"/>
        <v>7144011.2640000004</v>
      </c>
      <c r="F12" s="75">
        <f t="shared" si="1"/>
        <v>7429771.7145600012</v>
      </c>
      <c r="G12" s="75">
        <f t="shared" si="1"/>
        <v>7726962.5831424017</v>
      </c>
    </row>
    <row r="13" spans="1:7" x14ac:dyDescent="0.3">
      <c r="A13" s="58" t="s">
        <v>458</v>
      </c>
      <c r="B13" s="75">
        <v>4850000</v>
      </c>
      <c r="C13" s="75">
        <f t="shared" si="2"/>
        <v>5044000</v>
      </c>
      <c r="D13" s="75">
        <f t="shared" si="1"/>
        <v>5245760</v>
      </c>
      <c r="E13" s="75">
        <f t="shared" si="1"/>
        <v>5455590.4000000004</v>
      </c>
      <c r="F13" s="75">
        <f t="shared" si="1"/>
        <v>5673814.0160000008</v>
      </c>
      <c r="G13" s="75">
        <f t="shared" si="1"/>
        <v>5900766.5766400006</v>
      </c>
    </row>
    <row r="14" spans="1:7" x14ac:dyDescent="0.3">
      <c r="A14" s="59" t="s">
        <v>459</v>
      </c>
      <c r="B14" s="75">
        <v>0</v>
      </c>
      <c r="C14" s="75">
        <f t="shared" si="2"/>
        <v>0</v>
      </c>
      <c r="D14" s="75">
        <f t="shared" si="1"/>
        <v>0</v>
      </c>
      <c r="E14" s="75">
        <f t="shared" si="1"/>
        <v>0</v>
      </c>
      <c r="F14" s="75">
        <f t="shared" si="1"/>
        <v>0</v>
      </c>
      <c r="G14" s="75">
        <f t="shared" si="1"/>
        <v>0</v>
      </c>
    </row>
    <row r="15" spans="1:7" x14ac:dyDescent="0.3">
      <c r="A15" s="58" t="s">
        <v>460</v>
      </c>
      <c r="B15" s="75">
        <v>234500000</v>
      </c>
      <c r="C15" s="75">
        <f t="shared" si="2"/>
        <v>243880000</v>
      </c>
      <c r="D15" s="75">
        <f t="shared" si="1"/>
        <v>253635200</v>
      </c>
      <c r="E15" s="75">
        <f t="shared" si="1"/>
        <v>263780608</v>
      </c>
      <c r="F15" s="75">
        <f t="shared" si="1"/>
        <v>274331832.31999999</v>
      </c>
      <c r="G15" s="75">
        <f t="shared" si="1"/>
        <v>285305105.6128</v>
      </c>
    </row>
    <row r="16" spans="1:7" x14ac:dyDescent="0.3">
      <c r="A16" s="58" t="s">
        <v>461</v>
      </c>
      <c r="B16" s="75">
        <v>4025000</v>
      </c>
      <c r="C16" s="75">
        <f>B16*1.04</f>
        <v>4186000</v>
      </c>
      <c r="D16" s="75">
        <f t="shared" si="1"/>
        <v>4353440</v>
      </c>
      <c r="E16" s="75">
        <f t="shared" si="1"/>
        <v>4527577.6000000006</v>
      </c>
      <c r="F16" s="75">
        <f t="shared" si="1"/>
        <v>4708680.7040000008</v>
      </c>
      <c r="G16" s="75">
        <f t="shared" si="1"/>
        <v>4897027.9321600012</v>
      </c>
    </row>
    <row r="17" spans="1:7" x14ac:dyDescent="0.3">
      <c r="A17" s="58" t="s">
        <v>462</v>
      </c>
      <c r="B17" s="75">
        <v>590000</v>
      </c>
      <c r="C17" s="75">
        <f>B17*1.04</f>
        <v>613600</v>
      </c>
      <c r="D17" s="75">
        <f t="shared" si="1"/>
        <v>638144</v>
      </c>
      <c r="E17" s="75">
        <f t="shared" si="1"/>
        <v>663669.76000000001</v>
      </c>
      <c r="F17" s="75">
        <f t="shared" si="1"/>
        <v>690216.55040000007</v>
      </c>
      <c r="G17" s="75">
        <f t="shared" si="1"/>
        <v>717825.21241600008</v>
      </c>
    </row>
    <row r="18" spans="1:7" x14ac:dyDescent="0.3">
      <c r="A18" s="58" t="s">
        <v>463</v>
      </c>
      <c r="B18" s="75">
        <v>0</v>
      </c>
      <c r="C18" s="75">
        <v>0</v>
      </c>
      <c r="D18" s="75">
        <f t="shared" si="1"/>
        <v>0</v>
      </c>
      <c r="E18" s="75">
        <f t="shared" si="1"/>
        <v>0</v>
      </c>
      <c r="F18" s="75">
        <f t="shared" si="1"/>
        <v>0</v>
      </c>
      <c r="G18" s="75">
        <f t="shared" si="1"/>
        <v>0</v>
      </c>
    </row>
    <row r="19" spans="1:7" x14ac:dyDescent="0.3">
      <c r="A19" s="92" t="s">
        <v>464</v>
      </c>
      <c r="B19" s="75">
        <v>0</v>
      </c>
      <c r="C19" s="75">
        <v>0</v>
      </c>
      <c r="D19" s="75">
        <f t="shared" si="1"/>
        <v>0</v>
      </c>
      <c r="E19" s="75">
        <f t="shared" si="1"/>
        <v>0</v>
      </c>
      <c r="F19" s="75">
        <f t="shared" si="1"/>
        <v>0</v>
      </c>
      <c r="G19" s="75">
        <f t="shared" si="1"/>
        <v>0</v>
      </c>
    </row>
    <row r="20" spans="1:7" x14ac:dyDescent="0.3">
      <c r="A20" s="58" t="s">
        <v>465</v>
      </c>
      <c r="B20" s="75"/>
      <c r="C20" s="75"/>
      <c r="D20" s="75"/>
      <c r="E20" s="75"/>
      <c r="F20" s="75"/>
      <c r="G20" s="75"/>
    </row>
    <row r="21" spans="1:7" x14ac:dyDescent="0.3">
      <c r="A21" s="3" t="s">
        <v>466</v>
      </c>
      <c r="B21" s="119">
        <f>SUM(B22:B26)</f>
        <v>298000000</v>
      </c>
      <c r="C21" s="119">
        <f t="shared" ref="C21:G21" si="3">SUM(C22:C26)</f>
        <v>309920000</v>
      </c>
      <c r="D21" s="119">
        <f t="shared" si="3"/>
        <v>322316800</v>
      </c>
      <c r="E21" s="119">
        <f t="shared" si="3"/>
        <v>335209472</v>
      </c>
      <c r="F21" s="119">
        <f t="shared" si="3"/>
        <v>348617850.88</v>
      </c>
      <c r="G21" s="119">
        <f t="shared" si="3"/>
        <v>362562564.9152</v>
      </c>
    </row>
    <row r="22" spans="1:7" x14ac:dyDescent="0.3">
      <c r="A22" s="58" t="s">
        <v>467</v>
      </c>
      <c r="B22" s="76">
        <v>298000000</v>
      </c>
      <c r="C22" s="76">
        <f>B22*1.04</f>
        <v>309920000</v>
      </c>
      <c r="D22" s="76">
        <f>C22*1.04</f>
        <v>322316800</v>
      </c>
      <c r="E22" s="76">
        <f>D22*1.04</f>
        <v>335209472</v>
      </c>
      <c r="F22" s="76">
        <f>E22*1.04</f>
        <v>348617850.88</v>
      </c>
      <c r="G22" s="76">
        <f>F22*1.04</f>
        <v>362562564.9152</v>
      </c>
    </row>
    <row r="23" spans="1:7" x14ac:dyDescent="0.3">
      <c r="A23" s="58" t="s">
        <v>468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469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470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465</v>
      </c>
      <c r="B27" s="76"/>
      <c r="C27" s="76"/>
      <c r="D27" s="76"/>
      <c r="E27" s="76"/>
      <c r="F27" s="76"/>
      <c r="G27" s="76"/>
    </row>
    <row r="28" spans="1:7" x14ac:dyDescent="0.3">
      <c r="A28" s="3" t="s">
        <v>472</v>
      </c>
      <c r="B28" s="119">
        <f>SUM(B29)</f>
        <v>0</v>
      </c>
      <c r="C28" s="119">
        <f t="shared" ref="C28:G28" si="4">SUM(C29)</f>
        <v>0</v>
      </c>
      <c r="D28" s="119">
        <f t="shared" si="4"/>
        <v>0</v>
      </c>
      <c r="E28" s="119">
        <f t="shared" si="4"/>
        <v>0</v>
      </c>
      <c r="F28" s="119">
        <f t="shared" si="4"/>
        <v>0</v>
      </c>
      <c r="G28" s="119">
        <f t="shared" si="4"/>
        <v>0</v>
      </c>
    </row>
    <row r="29" spans="1:7" x14ac:dyDescent="0.3">
      <c r="A29" s="58" t="s">
        <v>473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465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474</v>
      </c>
      <c r="B31" s="119">
        <f>B21+B7+B28</f>
        <v>643531000</v>
      </c>
      <c r="C31" s="119">
        <f t="shared" ref="C31:G31" si="5">C21+C7+C28</f>
        <v>669272240</v>
      </c>
      <c r="D31" s="119">
        <f t="shared" si="5"/>
        <v>696043129.60000002</v>
      </c>
      <c r="E31" s="119">
        <f t="shared" si="5"/>
        <v>723884854.78400004</v>
      </c>
      <c r="F31" s="119">
        <f t="shared" si="5"/>
        <v>752840248.97536004</v>
      </c>
      <c r="G31" s="119">
        <f t="shared" si="5"/>
        <v>782953858.93437433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294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475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476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21 B23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D17" sqref="D17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98" t="s">
        <v>477</v>
      </c>
      <c r="B1" s="290"/>
      <c r="C1" s="290"/>
      <c r="D1" s="290"/>
      <c r="E1" s="290"/>
      <c r="F1" s="290"/>
      <c r="G1" s="291"/>
    </row>
    <row r="2" spans="1:7" x14ac:dyDescent="0.3">
      <c r="A2" s="310" t="str">
        <f>'Formato 1'!A2</f>
        <v>Municipio Dolores Hidalgo CIN (a)</v>
      </c>
      <c r="B2" s="311"/>
      <c r="C2" s="311"/>
      <c r="D2" s="311"/>
      <c r="E2" s="311"/>
      <c r="F2" s="311"/>
      <c r="G2" s="312"/>
    </row>
    <row r="3" spans="1:7" x14ac:dyDescent="0.3">
      <c r="A3" s="307" t="s">
        <v>478</v>
      </c>
      <c r="B3" s="308"/>
      <c r="C3" s="308"/>
      <c r="D3" s="308"/>
      <c r="E3" s="308"/>
      <c r="F3" s="308"/>
      <c r="G3" s="309"/>
    </row>
    <row r="4" spans="1:7" x14ac:dyDescent="0.3">
      <c r="A4" s="307" t="s">
        <v>2</v>
      </c>
      <c r="B4" s="308"/>
      <c r="C4" s="308"/>
      <c r="D4" s="308"/>
      <c r="E4" s="308"/>
      <c r="F4" s="308"/>
      <c r="G4" s="309"/>
    </row>
    <row r="5" spans="1:7" x14ac:dyDescent="0.3">
      <c r="A5" s="301" t="s">
        <v>444</v>
      </c>
      <c r="B5" s="302"/>
      <c r="C5" s="302"/>
      <c r="D5" s="302"/>
      <c r="E5" s="302"/>
      <c r="F5" s="302"/>
      <c r="G5" s="303"/>
    </row>
    <row r="6" spans="1:7" ht="28.8" x14ac:dyDescent="0.3">
      <c r="A6" s="139" t="s">
        <v>445</v>
      </c>
      <c r="B6" s="7" t="s">
        <v>446</v>
      </c>
      <c r="C6" s="33" t="s">
        <v>447</v>
      </c>
      <c r="D6" s="33" t="s">
        <v>448</v>
      </c>
      <c r="E6" s="33" t="s">
        <v>449</v>
      </c>
      <c r="F6" s="33" t="s">
        <v>450</v>
      </c>
      <c r="G6" s="33" t="s">
        <v>451</v>
      </c>
    </row>
    <row r="7" spans="1:7" ht="15.75" customHeight="1" x14ac:dyDescent="0.3">
      <c r="A7" s="26" t="s">
        <v>479</v>
      </c>
      <c r="B7" s="119">
        <f t="shared" ref="B7" si="0">SUM(B8:B16)</f>
        <v>430881251.90000004</v>
      </c>
      <c r="C7" s="119">
        <f t="shared" ref="C7:G7" si="1">SUM(C8:C16)</f>
        <v>448116501.97599995</v>
      </c>
      <c r="D7" s="119">
        <f t="shared" si="1"/>
        <v>466041162.05504</v>
      </c>
      <c r="E7" s="119">
        <f t="shared" si="1"/>
        <v>484682808.53724164</v>
      </c>
      <c r="F7" s="119">
        <f t="shared" si="1"/>
        <v>504070120.87873137</v>
      </c>
      <c r="G7" s="119">
        <f t="shared" si="1"/>
        <v>524232925.71388066</v>
      </c>
    </row>
    <row r="8" spans="1:7" x14ac:dyDescent="0.3">
      <c r="A8" s="58" t="s">
        <v>480</v>
      </c>
      <c r="B8" s="75">
        <v>92474054.430000007</v>
      </c>
      <c r="C8" s="75">
        <f>B8*1.04</f>
        <v>96173016.607200012</v>
      </c>
      <c r="D8" s="75">
        <f>C8*1.04</f>
        <v>100019937.27148801</v>
      </c>
      <c r="E8" s="75">
        <f>D8*1.04</f>
        <v>104020734.76234753</v>
      </c>
      <c r="F8" s="75">
        <f>E8*1.04</f>
        <v>108181564.15284143</v>
      </c>
      <c r="G8" s="75">
        <f>F8*1.04</f>
        <v>112508826.7189551</v>
      </c>
    </row>
    <row r="9" spans="1:7" ht="15.75" customHeight="1" x14ac:dyDescent="0.3">
      <c r="A9" s="58" t="s">
        <v>481</v>
      </c>
      <c r="B9" s="75">
        <v>7666629.6200000001</v>
      </c>
      <c r="C9" s="75">
        <f t="shared" ref="C9:D16" si="2">B9*1.04</f>
        <v>7973294.8048</v>
      </c>
      <c r="D9" s="75">
        <f t="shared" si="2"/>
        <v>8292226.596992</v>
      </c>
      <c r="E9" s="75">
        <f t="shared" ref="E9:G9" si="3">D9*1.04</f>
        <v>8623915.6608716808</v>
      </c>
      <c r="F9" s="75">
        <f t="shared" si="3"/>
        <v>8968872.287306549</v>
      </c>
      <c r="G9" s="75">
        <f t="shared" si="3"/>
        <v>9327627.1787988115</v>
      </c>
    </row>
    <row r="10" spans="1:7" x14ac:dyDescent="0.3">
      <c r="A10" s="58" t="s">
        <v>482</v>
      </c>
      <c r="B10" s="75">
        <v>107788650.48</v>
      </c>
      <c r="C10" s="75">
        <f t="shared" si="2"/>
        <v>112100196.4992</v>
      </c>
      <c r="D10" s="75">
        <f t="shared" si="2"/>
        <v>116584204.35916801</v>
      </c>
      <c r="E10" s="75">
        <f t="shared" ref="E10:G10" si="4">D10*1.04</f>
        <v>121247572.53353474</v>
      </c>
      <c r="F10" s="75">
        <f t="shared" si="4"/>
        <v>126097475.43487613</v>
      </c>
      <c r="G10" s="75">
        <f t="shared" si="4"/>
        <v>131141374.45227118</v>
      </c>
    </row>
    <row r="11" spans="1:7" x14ac:dyDescent="0.3">
      <c r="A11" s="58" t="s">
        <v>483</v>
      </c>
      <c r="B11" s="75">
        <v>46226886.850000001</v>
      </c>
      <c r="C11" s="75">
        <f t="shared" si="2"/>
        <v>48075962.324000001</v>
      </c>
      <c r="D11" s="75">
        <f t="shared" si="2"/>
        <v>49999000.81696</v>
      </c>
      <c r="E11" s="75">
        <f t="shared" ref="E11:G11" si="5">D11*1.04</f>
        <v>51998960.849638402</v>
      </c>
      <c r="F11" s="75">
        <f t="shared" si="5"/>
        <v>54078919.283623941</v>
      </c>
      <c r="G11" s="75">
        <f t="shared" si="5"/>
        <v>56242076.054968901</v>
      </c>
    </row>
    <row r="12" spans="1:7" x14ac:dyDescent="0.3">
      <c r="A12" s="58" t="s">
        <v>484</v>
      </c>
      <c r="B12" s="75">
        <v>5308445.5999999996</v>
      </c>
      <c r="C12" s="75">
        <f t="shared" si="2"/>
        <v>5520783.4239999996</v>
      </c>
      <c r="D12" s="75">
        <f t="shared" si="2"/>
        <v>5741614.7609599996</v>
      </c>
      <c r="E12" s="75">
        <f t="shared" ref="E12:G12" si="6">D12*1.04</f>
        <v>5971279.3513984</v>
      </c>
      <c r="F12" s="75">
        <f t="shared" si="6"/>
        <v>6210130.5254543358</v>
      </c>
      <c r="G12" s="75">
        <f t="shared" si="6"/>
        <v>6458535.7464725096</v>
      </c>
    </row>
    <row r="13" spans="1:7" x14ac:dyDescent="0.3">
      <c r="A13" s="58" t="s">
        <v>485</v>
      </c>
      <c r="B13" s="75">
        <v>134692881.59</v>
      </c>
      <c r="C13" s="75">
        <f t="shared" si="2"/>
        <v>140080596.8536</v>
      </c>
      <c r="D13" s="75">
        <f t="shared" si="2"/>
        <v>145683820.72774401</v>
      </c>
      <c r="E13" s="75">
        <f t="shared" ref="E13:G13" si="7">D13*1.04</f>
        <v>151511173.55685377</v>
      </c>
      <c r="F13" s="75">
        <f t="shared" si="7"/>
        <v>157571620.49912792</v>
      </c>
      <c r="G13" s="75">
        <f t="shared" si="7"/>
        <v>163874485.31909305</v>
      </c>
    </row>
    <row r="14" spans="1:7" x14ac:dyDescent="0.3">
      <c r="A14" s="59" t="s">
        <v>486</v>
      </c>
      <c r="B14" s="75">
        <v>0</v>
      </c>
      <c r="C14" s="75">
        <f t="shared" si="2"/>
        <v>0</v>
      </c>
      <c r="D14" s="75">
        <f t="shared" si="2"/>
        <v>0</v>
      </c>
      <c r="E14" s="75">
        <f t="shared" ref="E14:G14" si="8">D14*1.04</f>
        <v>0</v>
      </c>
      <c r="F14" s="75">
        <f t="shared" si="8"/>
        <v>0</v>
      </c>
      <c r="G14" s="75">
        <f t="shared" si="8"/>
        <v>0</v>
      </c>
    </row>
    <row r="15" spans="1:7" x14ac:dyDescent="0.3">
      <c r="A15" s="58" t="s">
        <v>487</v>
      </c>
      <c r="B15" s="75">
        <v>22701000</v>
      </c>
      <c r="C15" s="75">
        <f t="shared" si="2"/>
        <v>23609040</v>
      </c>
      <c r="D15" s="75">
        <f t="shared" si="2"/>
        <v>24553401.600000001</v>
      </c>
      <c r="E15" s="75">
        <f t="shared" ref="E15:G15" si="9">D15*1.04</f>
        <v>25535537.664000001</v>
      </c>
      <c r="F15" s="75">
        <f t="shared" si="9"/>
        <v>26556959.170560002</v>
      </c>
      <c r="G15" s="75">
        <f t="shared" si="9"/>
        <v>27619237.537382402</v>
      </c>
    </row>
    <row r="16" spans="1:7" x14ac:dyDescent="0.3">
      <c r="A16" s="58" t="s">
        <v>488</v>
      </c>
      <c r="B16" s="75">
        <v>14022703.33</v>
      </c>
      <c r="C16" s="75">
        <f t="shared" si="2"/>
        <v>14583611.463200001</v>
      </c>
      <c r="D16" s="75">
        <f t="shared" si="2"/>
        <v>15166955.921728002</v>
      </c>
      <c r="E16" s="75">
        <f t="shared" ref="E16:G16" si="10">D16*1.04</f>
        <v>15773634.158597123</v>
      </c>
      <c r="F16" s="75">
        <f t="shared" si="10"/>
        <v>16404579.524941009</v>
      </c>
      <c r="G16" s="75">
        <f t="shared" si="10"/>
        <v>17060762.705938648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489</v>
      </c>
      <c r="B18" s="119">
        <f t="shared" ref="B18" si="11">SUM(B19:B27)</f>
        <v>727292450.07999992</v>
      </c>
      <c r="C18" s="119">
        <f t="shared" ref="C18:G18" si="12">SUM(C19:C27)</f>
        <v>756384148.08319998</v>
      </c>
      <c r="D18" s="119">
        <f t="shared" si="12"/>
        <v>786639514.00652814</v>
      </c>
      <c r="E18" s="119">
        <f t="shared" si="12"/>
        <v>818105094.56678927</v>
      </c>
      <c r="F18" s="119">
        <f t="shared" si="12"/>
        <v>850829298.34946072</v>
      </c>
      <c r="G18" s="119">
        <f t="shared" si="12"/>
        <v>884862470.2834394</v>
      </c>
    </row>
    <row r="19" spans="1:7" x14ac:dyDescent="0.3">
      <c r="A19" s="58" t="s">
        <v>480</v>
      </c>
      <c r="B19" s="76">
        <v>116667055.34</v>
      </c>
      <c r="C19" s="76">
        <f>B19*1.04</f>
        <v>121333737.55360001</v>
      </c>
      <c r="D19" s="76">
        <f>C19*1.04</f>
        <v>126187087.05574402</v>
      </c>
      <c r="E19" s="76">
        <f>D19*1.04</f>
        <v>131234570.53797379</v>
      </c>
      <c r="F19" s="76">
        <f>E19*1.04</f>
        <v>136483953.35949275</v>
      </c>
      <c r="G19" s="76">
        <f>F19*1.04</f>
        <v>141943311.49387246</v>
      </c>
    </row>
    <row r="20" spans="1:7" x14ac:dyDescent="0.3">
      <c r="A20" s="58" t="s">
        <v>481</v>
      </c>
      <c r="B20" s="76">
        <v>49854142.030000001</v>
      </c>
      <c r="C20" s="76">
        <f t="shared" ref="C20:D27" si="13">B20*1.04</f>
        <v>51848307.711200006</v>
      </c>
      <c r="D20" s="76">
        <f t="shared" si="13"/>
        <v>53922240.019648008</v>
      </c>
      <c r="E20" s="76">
        <f t="shared" ref="E20:G20" si="14">D20*1.04</f>
        <v>56079129.620433927</v>
      </c>
      <c r="F20" s="76">
        <f t="shared" si="14"/>
        <v>58322294.805251285</v>
      </c>
      <c r="G20" s="76">
        <f t="shared" si="14"/>
        <v>60655186.597461335</v>
      </c>
    </row>
    <row r="21" spans="1:7" x14ac:dyDescent="0.3">
      <c r="A21" s="58" t="s">
        <v>482</v>
      </c>
      <c r="B21" s="76">
        <v>203337790.41</v>
      </c>
      <c r="C21" s="76">
        <f t="shared" si="13"/>
        <v>211471302.0264</v>
      </c>
      <c r="D21" s="76">
        <f t="shared" si="13"/>
        <v>219930154.107456</v>
      </c>
      <c r="E21" s="76">
        <f t="shared" ref="E21:G21" si="15">D21*1.04</f>
        <v>228727360.27175424</v>
      </c>
      <c r="F21" s="76">
        <f t="shared" si="15"/>
        <v>237876454.6826244</v>
      </c>
      <c r="G21" s="76">
        <f t="shared" si="15"/>
        <v>247391512.86992937</v>
      </c>
    </row>
    <row r="22" spans="1:7" x14ac:dyDescent="0.3">
      <c r="A22" s="58" t="s">
        <v>483</v>
      </c>
      <c r="B22" s="76">
        <v>41953836.460000001</v>
      </c>
      <c r="C22" s="76">
        <f t="shared" si="13"/>
        <v>43631989.918400005</v>
      </c>
      <c r="D22" s="76">
        <f t="shared" si="13"/>
        <v>45377269.515136003</v>
      </c>
      <c r="E22" s="76">
        <f t="shared" ref="E22:G22" si="16">D22*1.04</f>
        <v>47192360.295741446</v>
      </c>
      <c r="F22" s="76">
        <f t="shared" si="16"/>
        <v>49080054.707571104</v>
      </c>
      <c r="G22" s="76">
        <f t="shared" si="16"/>
        <v>51043256.895873949</v>
      </c>
    </row>
    <row r="23" spans="1:7" x14ac:dyDescent="0.3">
      <c r="A23" s="59" t="s">
        <v>484</v>
      </c>
      <c r="B23" s="76">
        <v>26172959.449999999</v>
      </c>
      <c r="C23" s="76">
        <f t="shared" si="13"/>
        <v>27219877.828000002</v>
      </c>
      <c r="D23" s="76">
        <f t="shared" si="13"/>
        <v>28308672.941120002</v>
      </c>
      <c r="E23" s="76">
        <f t="shared" ref="E23:G23" si="17">D23*1.04</f>
        <v>29441019.858764805</v>
      </c>
      <c r="F23" s="76">
        <f t="shared" si="17"/>
        <v>30618660.653115399</v>
      </c>
      <c r="G23" s="76">
        <f t="shared" si="17"/>
        <v>31843407.079240017</v>
      </c>
    </row>
    <row r="24" spans="1:7" x14ac:dyDescent="0.3">
      <c r="A24" s="59" t="s">
        <v>485</v>
      </c>
      <c r="B24" s="76">
        <v>284628423.11000001</v>
      </c>
      <c r="C24" s="76">
        <f t="shared" si="13"/>
        <v>296013560.03440005</v>
      </c>
      <c r="D24" s="76">
        <f t="shared" si="13"/>
        <v>307854102.43577605</v>
      </c>
      <c r="E24" s="76">
        <f t="shared" ref="E24:G24" si="18">D24*1.04</f>
        <v>320168266.53320712</v>
      </c>
      <c r="F24" s="76">
        <f t="shared" si="18"/>
        <v>332974997.19453543</v>
      </c>
      <c r="G24" s="76">
        <f t="shared" si="18"/>
        <v>346293997.08231688</v>
      </c>
    </row>
    <row r="25" spans="1:7" x14ac:dyDescent="0.3">
      <c r="A25" s="59" t="s">
        <v>486</v>
      </c>
      <c r="B25" s="76">
        <v>0</v>
      </c>
      <c r="C25" s="76">
        <f t="shared" si="13"/>
        <v>0</v>
      </c>
      <c r="D25" s="76">
        <f t="shared" si="13"/>
        <v>0</v>
      </c>
      <c r="E25" s="76">
        <f t="shared" ref="E25:G25" si="19">D25*1.04</f>
        <v>0</v>
      </c>
      <c r="F25" s="76">
        <f t="shared" si="19"/>
        <v>0</v>
      </c>
      <c r="G25" s="76">
        <f t="shared" si="19"/>
        <v>0</v>
      </c>
    </row>
    <row r="26" spans="1:7" x14ac:dyDescent="0.3">
      <c r="A26" s="59" t="s">
        <v>490</v>
      </c>
      <c r="B26" s="76">
        <v>4678243.28</v>
      </c>
      <c r="C26" s="76">
        <f t="shared" si="13"/>
        <v>4865373.0112000005</v>
      </c>
      <c r="D26" s="76">
        <f t="shared" si="13"/>
        <v>5059987.9316480011</v>
      </c>
      <c r="E26" s="76">
        <f t="shared" ref="E26:G26" si="20">D26*1.04</f>
        <v>5262387.4489139216</v>
      </c>
      <c r="F26" s="76">
        <f t="shared" si="20"/>
        <v>5472882.9468704788</v>
      </c>
      <c r="G26" s="76">
        <f t="shared" si="20"/>
        <v>5691798.2647452978</v>
      </c>
    </row>
    <row r="27" spans="1:7" x14ac:dyDescent="0.3">
      <c r="A27" s="59" t="s">
        <v>488</v>
      </c>
      <c r="B27" s="76">
        <v>0</v>
      </c>
      <c r="C27" s="76">
        <f t="shared" si="13"/>
        <v>0</v>
      </c>
      <c r="D27" s="76">
        <f t="shared" si="13"/>
        <v>0</v>
      </c>
      <c r="E27" s="76">
        <f t="shared" ref="E27:G27" si="21">D27*1.04</f>
        <v>0</v>
      </c>
      <c r="F27" s="76">
        <f t="shared" si="21"/>
        <v>0</v>
      </c>
      <c r="G27" s="76">
        <f t="shared" si="21"/>
        <v>0</v>
      </c>
    </row>
    <row r="28" spans="1:7" x14ac:dyDescent="0.3">
      <c r="A28" s="45" t="s">
        <v>465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491</v>
      </c>
      <c r="B29" s="119">
        <f t="shared" ref="B29" si="22">B18+B7</f>
        <v>1158173701.98</v>
      </c>
      <c r="C29" s="119">
        <f t="shared" ref="C29:G29" si="23">C18+C7</f>
        <v>1204500650.0591998</v>
      </c>
      <c r="D29" s="119">
        <f t="shared" si="23"/>
        <v>1252680676.0615683</v>
      </c>
      <c r="E29" s="119">
        <f t="shared" si="23"/>
        <v>1302787903.1040308</v>
      </c>
      <c r="F29" s="119">
        <f t="shared" si="23"/>
        <v>1354899419.2281921</v>
      </c>
      <c r="G29" s="119">
        <f t="shared" si="23"/>
        <v>1409095395.9973202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C7:G7 C28:G28 C18:G18 C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B1" zoomScale="75" zoomScaleNormal="75" workbookViewId="0">
      <selection activeCell="B7" sqref="B7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98" t="s">
        <v>492</v>
      </c>
      <c r="B1" s="290"/>
      <c r="C1" s="290"/>
      <c r="D1" s="290"/>
      <c r="E1" s="290"/>
      <c r="F1" s="290"/>
      <c r="G1" s="291"/>
    </row>
    <row r="2" spans="1:7" x14ac:dyDescent="0.3">
      <c r="A2" s="310" t="str">
        <f>'Formato 1'!A2</f>
        <v>Municipio Dolores Hidalgo CIN (a)</v>
      </c>
      <c r="B2" s="311"/>
      <c r="C2" s="311"/>
      <c r="D2" s="311"/>
      <c r="E2" s="311"/>
      <c r="F2" s="311"/>
      <c r="G2" s="312"/>
    </row>
    <row r="3" spans="1:7" x14ac:dyDescent="0.3">
      <c r="A3" s="307" t="s">
        <v>493</v>
      </c>
      <c r="B3" s="308"/>
      <c r="C3" s="308"/>
      <c r="D3" s="308"/>
      <c r="E3" s="308"/>
      <c r="F3" s="308"/>
      <c r="G3" s="309"/>
    </row>
    <row r="4" spans="1:7" x14ac:dyDescent="0.3">
      <c r="A4" s="307" t="s">
        <v>2</v>
      </c>
      <c r="B4" s="308"/>
      <c r="C4" s="308"/>
      <c r="D4" s="308"/>
      <c r="E4" s="308"/>
      <c r="F4" s="308"/>
      <c r="G4" s="309"/>
    </row>
    <row r="5" spans="1:7" ht="28.8" x14ac:dyDescent="0.3">
      <c r="A5" s="139" t="s">
        <v>494</v>
      </c>
      <c r="B5" s="7" t="s">
        <v>495</v>
      </c>
      <c r="C5" s="33" t="s">
        <v>496</v>
      </c>
      <c r="D5" s="33" t="s">
        <v>497</v>
      </c>
      <c r="E5" s="33" t="s">
        <v>498</v>
      </c>
      <c r="F5" s="33" t="s">
        <v>499</v>
      </c>
      <c r="G5" s="33" t="s">
        <v>500</v>
      </c>
    </row>
    <row r="6" spans="1:7" ht="15.75" customHeight="1" x14ac:dyDescent="0.3">
      <c r="A6" s="26" t="s">
        <v>501</v>
      </c>
      <c r="B6" s="119">
        <f>SUM(B7:B18)</f>
        <v>497514583.06999999</v>
      </c>
      <c r="C6" s="119">
        <f t="shared" ref="C6:G6" si="0">SUM(C7:C18)</f>
        <v>502524311.08000004</v>
      </c>
      <c r="D6" s="119">
        <f t="shared" si="0"/>
        <v>295190952.44</v>
      </c>
      <c r="E6" s="119">
        <f t="shared" si="0"/>
        <v>354625194.02999997</v>
      </c>
      <c r="F6" s="119">
        <f t="shared" si="0"/>
        <v>529912447.14000005</v>
      </c>
      <c r="G6" s="119">
        <f t="shared" si="0"/>
        <v>714115318.97000003</v>
      </c>
    </row>
    <row r="7" spans="1:7" x14ac:dyDescent="0.3">
      <c r="A7" s="58" t="s">
        <v>453</v>
      </c>
      <c r="B7" s="75">
        <v>34694390.390000001</v>
      </c>
      <c r="C7" s="240">
        <v>34735883.609999999</v>
      </c>
      <c r="D7" s="240">
        <v>36485187.109999999</v>
      </c>
      <c r="E7" s="240">
        <v>52732814.170000002</v>
      </c>
      <c r="F7" s="240">
        <v>52569617.939999998</v>
      </c>
      <c r="G7" s="240">
        <v>57653439.600000001</v>
      </c>
    </row>
    <row r="8" spans="1:7" ht="15.75" customHeight="1" x14ac:dyDescent="0.3">
      <c r="A8" s="58" t="s">
        <v>454</v>
      </c>
      <c r="B8" s="75">
        <v>0</v>
      </c>
      <c r="C8" s="75">
        <v>0</v>
      </c>
      <c r="D8" s="240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455</v>
      </c>
      <c r="B9" s="75">
        <v>5156210.1100000003</v>
      </c>
      <c r="C9" s="240">
        <v>4280522.6100000003</v>
      </c>
      <c r="D9" s="240">
        <v>3077138.29</v>
      </c>
      <c r="E9" s="240">
        <v>3652435.5</v>
      </c>
      <c r="F9" s="240">
        <v>7707094.5</v>
      </c>
      <c r="G9" s="240">
        <v>5973037.7999999998</v>
      </c>
    </row>
    <row r="10" spans="1:7" x14ac:dyDescent="0.3">
      <c r="A10" s="58" t="s">
        <v>456</v>
      </c>
      <c r="B10" s="75">
        <v>17046775.02</v>
      </c>
      <c r="C10" s="240">
        <v>21241734.850000001</v>
      </c>
      <c r="D10" s="240">
        <v>28994176.420000002</v>
      </c>
      <c r="E10" s="240">
        <v>35975781.090000004</v>
      </c>
      <c r="F10" s="240">
        <v>31397714.359999999</v>
      </c>
      <c r="G10" s="240">
        <v>42583150.18</v>
      </c>
    </row>
    <row r="11" spans="1:7" x14ac:dyDescent="0.3">
      <c r="A11" s="58" t="s">
        <v>457</v>
      </c>
      <c r="B11" s="75">
        <v>14220063.75</v>
      </c>
      <c r="C11" s="240">
        <v>12138784.710000001</v>
      </c>
      <c r="D11" s="240">
        <v>2328590.6800000002</v>
      </c>
      <c r="E11" s="240">
        <v>3898685.24</v>
      </c>
      <c r="F11" s="240">
        <v>9869476.5600000005</v>
      </c>
      <c r="G11" s="240">
        <v>22856301.859999999</v>
      </c>
    </row>
    <row r="12" spans="1:7" x14ac:dyDescent="0.3">
      <c r="A12" s="58" t="s">
        <v>458</v>
      </c>
      <c r="B12" s="75">
        <v>3459611.18</v>
      </c>
      <c r="C12" s="240">
        <v>3572232.62</v>
      </c>
      <c r="D12" s="240">
        <v>3718280.47</v>
      </c>
      <c r="E12" s="240">
        <v>6477364.5999999996</v>
      </c>
      <c r="F12" s="240">
        <v>11349143.810000001</v>
      </c>
      <c r="G12" s="240">
        <v>4662618.1399999997</v>
      </c>
    </row>
    <row r="13" spans="1:7" x14ac:dyDescent="0.3">
      <c r="A13" s="59" t="s">
        <v>459</v>
      </c>
      <c r="B13" s="75">
        <v>0</v>
      </c>
      <c r="C13" s="75">
        <v>0</v>
      </c>
      <c r="D13" s="240">
        <v>1203200.83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460</v>
      </c>
      <c r="B14" s="75">
        <v>422937532.62</v>
      </c>
      <c r="C14" s="238">
        <v>426555152.68000001</v>
      </c>
      <c r="D14" s="240">
        <v>175305528.69</v>
      </c>
      <c r="E14" s="238">
        <v>221564132.53</v>
      </c>
      <c r="F14" s="238">
        <v>250354611.30000001</v>
      </c>
      <c r="G14" s="238">
        <v>259968226.09</v>
      </c>
    </row>
    <row r="15" spans="1:7" x14ac:dyDescent="0.3">
      <c r="A15" s="58" t="s">
        <v>461</v>
      </c>
      <c r="B15" s="75">
        <v>0</v>
      </c>
      <c r="C15" s="75">
        <v>0</v>
      </c>
      <c r="D15" s="240">
        <v>1940856.94</v>
      </c>
      <c r="E15" s="75">
        <v>4402151.18</v>
      </c>
      <c r="F15" s="75">
        <v>5127862.8099999996</v>
      </c>
      <c r="G15" s="75">
        <v>4600381.29</v>
      </c>
    </row>
    <row r="16" spans="1:7" x14ac:dyDescent="0.3">
      <c r="A16" s="58" t="s">
        <v>462</v>
      </c>
      <c r="B16" s="75">
        <v>0</v>
      </c>
      <c r="C16" s="75">
        <v>0</v>
      </c>
      <c r="D16" s="240">
        <v>0</v>
      </c>
      <c r="E16" s="75">
        <v>0</v>
      </c>
      <c r="F16" s="75">
        <v>0</v>
      </c>
      <c r="G16" s="75">
        <v>315818164.00999999</v>
      </c>
    </row>
    <row r="17" spans="1:7" x14ac:dyDescent="0.3">
      <c r="A17" s="58" t="s">
        <v>463</v>
      </c>
      <c r="B17" s="75">
        <v>0</v>
      </c>
      <c r="C17" s="75">
        <v>0</v>
      </c>
      <c r="D17" s="240">
        <v>42137993.009999998</v>
      </c>
      <c r="E17" s="75">
        <v>25921829.719999999</v>
      </c>
      <c r="F17" s="75">
        <v>161536925.86000001</v>
      </c>
      <c r="G17" s="75">
        <v>0</v>
      </c>
    </row>
    <row r="18" spans="1:7" x14ac:dyDescent="0.3">
      <c r="A18" s="92" t="s">
        <v>464</v>
      </c>
      <c r="B18" s="75">
        <v>0</v>
      </c>
      <c r="C18" s="75">
        <v>0</v>
      </c>
      <c r="D18" s="240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502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246630795.19</v>
      </c>
      <c r="E20" s="119">
        <f t="shared" si="1"/>
        <v>261453099</v>
      </c>
      <c r="F20" s="119">
        <f t="shared" si="1"/>
        <v>302428549</v>
      </c>
      <c r="G20" s="119">
        <f t="shared" si="1"/>
        <v>301376857.77999997</v>
      </c>
    </row>
    <row r="21" spans="1:7" x14ac:dyDescent="0.3">
      <c r="A21" s="58" t="s">
        <v>467</v>
      </c>
      <c r="B21" s="76">
        <v>0</v>
      </c>
      <c r="C21" s="76">
        <v>0</v>
      </c>
      <c r="D21" s="240">
        <v>237305491</v>
      </c>
      <c r="E21" s="240">
        <v>261253099</v>
      </c>
      <c r="F21" s="76">
        <v>302028549</v>
      </c>
      <c r="G21" s="239">
        <v>301176857.77999997</v>
      </c>
    </row>
    <row r="22" spans="1:7" x14ac:dyDescent="0.3">
      <c r="A22" s="58" t="s">
        <v>468</v>
      </c>
      <c r="B22" s="76">
        <v>0</v>
      </c>
      <c r="C22" s="76">
        <v>0</v>
      </c>
      <c r="D22" s="240">
        <v>9325304.1899999995</v>
      </c>
      <c r="E22" s="240">
        <v>200000</v>
      </c>
      <c r="F22" s="76">
        <v>0</v>
      </c>
      <c r="G22" s="76"/>
    </row>
    <row r="23" spans="1:7" x14ac:dyDescent="0.3">
      <c r="A23" s="58" t="s">
        <v>469</v>
      </c>
      <c r="B23" s="76">
        <v>0</v>
      </c>
      <c r="C23" s="76">
        <v>0</v>
      </c>
      <c r="D23" s="240">
        <v>0</v>
      </c>
      <c r="E23" s="240">
        <v>0</v>
      </c>
      <c r="F23" s="76">
        <v>0</v>
      </c>
      <c r="G23" s="76">
        <v>0</v>
      </c>
    </row>
    <row r="24" spans="1:7" ht="28.8" x14ac:dyDescent="0.3">
      <c r="A24" s="59" t="s">
        <v>470</v>
      </c>
      <c r="B24" s="76">
        <v>0</v>
      </c>
      <c r="C24" s="76">
        <v>0</v>
      </c>
      <c r="D24" s="76">
        <v>0</v>
      </c>
      <c r="E24" s="76">
        <v>0</v>
      </c>
      <c r="F24" s="76">
        <v>200000</v>
      </c>
      <c r="G24" s="76">
        <v>0</v>
      </c>
    </row>
    <row r="25" spans="1:7" x14ac:dyDescent="0.3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200000</v>
      </c>
      <c r="G25" s="76">
        <v>200000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503</v>
      </c>
      <c r="B27" s="119">
        <f>SUM(B28)</f>
        <v>10548976.550000001</v>
      </c>
      <c r="C27" s="119">
        <f t="shared" ref="C27:G27" si="2">SUM(C28)</f>
        <v>30000000</v>
      </c>
      <c r="D27" s="119">
        <f t="shared" si="2"/>
        <v>0</v>
      </c>
      <c r="E27" s="119">
        <f t="shared" si="2"/>
        <v>41000000</v>
      </c>
      <c r="F27" s="119">
        <f t="shared" si="2"/>
        <v>0</v>
      </c>
      <c r="G27" s="119">
        <f t="shared" si="2"/>
        <v>49400000</v>
      </c>
    </row>
    <row r="28" spans="1:7" x14ac:dyDescent="0.3">
      <c r="A28" s="58" t="s">
        <v>292</v>
      </c>
      <c r="B28" s="76">
        <v>10548976.550000001</v>
      </c>
      <c r="C28" s="76">
        <v>30000000</v>
      </c>
      <c r="D28" s="76">
        <v>0</v>
      </c>
      <c r="E28" s="76">
        <v>41000000</v>
      </c>
      <c r="F28" s="76">
        <v>0</v>
      </c>
      <c r="G28" s="76">
        <v>49400000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504</v>
      </c>
      <c r="B30" s="119">
        <f>B20+B6+B27</f>
        <v>508063559.62</v>
      </c>
      <c r="C30" s="119">
        <f t="shared" ref="C30:G30" si="3">C20+C6+C27</f>
        <v>532524311.08000004</v>
      </c>
      <c r="D30" s="119">
        <f t="shared" si="3"/>
        <v>541821747.63</v>
      </c>
      <c r="E30" s="119">
        <f t="shared" si="3"/>
        <v>657078293.02999997</v>
      </c>
      <c r="F30" s="119">
        <f t="shared" si="3"/>
        <v>832340996.1400001</v>
      </c>
      <c r="G30" s="119">
        <f t="shared" si="3"/>
        <v>1064892176.75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294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475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476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505</v>
      </c>
    </row>
    <row r="39" spans="1:7" x14ac:dyDescent="0.3">
      <c r="A39" t="s">
        <v>506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G9:G12 G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B26:G27 B29:G30 F2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6" sqref="G6:G28"/>
    </sheetView>
  </sheetViews>
  <sheetFormatPr baseColWidth="10" defaultColWidth="11" defaultRowHeight="14.4" x14ac:dyDescent="0.3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7" width="22.33203125" customWidth="1"/>
  </cols>
  <sheetData>
    <row r="1" spans="1:7" ht="41.1" customHeight="1" x14ac:dyDescent="0.3">
      <c r="A1" s="298" t="s">
        <v>507</v>
      </c>
      <c r="B1" s="290"/>
      <c r="C1" s="290"/>
      <c r="D1" s="290"/>
      <c r="E1" s="290"/>
      <c r="F1" s="290"/>
      <c r="G1" s="291"/>
    </row>
    <row r="2" spans="1:7" x14ac:dyDescent="0.3">
      <c r="A2" s="310" t="str">
        <f>'Formato 1'!A2</f>
        <v>Municipio Dolores Hidalgo CIN (a)</v>
      </c>
      <c r="B2" s="311"/>
      <c r="C2" s="311"/>
      <c r="D2" s="311"/>
      <c r="E2" s="311"/>
      <c r="F2" s="311"/>
      <c r="G2" s="312"/>
    </row>
    <row r="3" spans="1:7" x14ac:dyDescent="0.3">
      <c r="A3" s="307" t="s">
        <v>508</v>
      </c>
      <c r="B3" s="308"/>
      <c r="C3" s="308"/>
      <c r="D3" s="308"/>
      <c r="E3" s="308"/>
      <c r="F3" s="308"/>
      <c r="G3" s="309"/>
    </row>
    <row r="4" spans="1:7" x14ac:dyDescent="0.3">
      <c r="A4" s="307" t="s">
        <v>2</v>
      </c>
      <c r="B4" s="308"/>
      <c r="C4" s="308"/>
      <c r="D4" s="308"/>
      <c r="E4" s="308"/>
      <c r="F4" s="308"/>
      <c r="G4" s="309"/>
    </row>
    <row r="5" spans="1:7" ht="28.8" x14ac:dyDescent="0.3">
      <c r="A5" s="139" t="s">
        <v>494</v>
      </c>
      <c r="B5" s="7" t="s">
        <v>495</v>
      </c>
      <c r="C5" s="33" t="s">
        <v>496</v>
      </c>
      <c r="D5" s="33" t="s">
        <v>497</v>
      </c>
      <c r="E5" s="33" t="s">
        <v>498</v>
      </c>
      <c r="F5" s="33" t="s">
        <v>499</v>
      </c>
      <c r="G5" s="33" t="s">
        <v>500</v>
      </c>
    </row>
    <row r="6" spans="1:7" ht="15.75" customHeight="1" x14ac:dyDescent="0.3">
      <c r="A6" s="26" t="s">
        <v>479</v>
      </c>
      <c r="B6" s="119">
        <f t="shared" ref="B6:F6" si="0">SUM(B7:B15)</f>
        <v>259499227.47000003</v>
      </c>
      <c r="C6" s="119">
        <f t="shared" si="0"/>
        <v>255246288.69000003</v>
      </c>
      <c r="D6" s="119">
        <f t="shared" si="0"/>
        <v>274834272.56</v>
      </c>
      <c r="E6" s="119">
        <f t="shared" si="0"/>
        <v>303983863.07999998</v>
      </c>
      <c r="F6" s="119">
        <f t="shared" si="0"/>
        <v>353838954.43000007</v>
      </c>
      <c r="G6" s="119">
        <f t="shared" ref="G6" si="1">SUM(G7:G15)</f>
        <v>430881251.90000004</v>
      </c>
    </row>
    <row r="7" spans="1:7" x14ac:dyDescent="0.3">
      <c r="A7" s="58" t="s">
        <v>480</v>
      </c>
      <c r="B7" s="75">
        <v>129595963.78999999</v>
      </c>
      <c r="C7" s="75">
        <v>147917155.01000002</v>
      </c>
      <c r="D7" s="75">
        <v>153199116.81</v>
      </c>
      <c r="E7" s="75">
        <v>174699433.78999999</v>
      </c>
      <c r="F7" s="75">
        <v>138763099.77000001</v>
      </c>
      <c r="G7" s="75">
        <v>92474054.430000007</v>
      </c>
    </row>
    <row r="8" spans="1:7" ht="15.75" customHeight="1" x14ac:dyDescent="0.3">
      <c r="A8" s="58" t="s">
        <v>481</v>
      </c>
      <c r="B8" s="75">
        <v>6272403.4100000001</v>
      </c>
      <c r="C8" s="75">
        <v>5752886.4600000009</v>
      </c>
      <c r="D8" s="75">
        <v>7299336.4399999995</v>
      </c>
      <c r="E8" s="75">
        <v>4429403.9600000009</v>
      </c>
      <c r="F8" s="75">
        <v>7849340.0699999984</v>
      </c>
      <c r="G8" s="75">
        <v>7666629.6200000001</v>
      </c>
    </row>
    <row r="9" spans="1:7" x14ac:dyDescent="0.3">
      <c r="A9" s="58" t="s">
        <v>482</v>
      </c>
      <c r="B9" s="75">
        <v>48920523.550000004</v>
      </c>
      <c r="C9" s="75">
        <v>38923759.909999996</v>
      </c>
      <c r="D9" s="75">
        <v>49057314.089999996</v>
      </c>
      <c r="E9" s="75">
        <v>63620542.699999996</v>
      </c>
      <c r="F9" s="75">
        <v>109191608.97999999</v>
      </c>
      <c r="G9" s="75">
        <v>107788650.48</v>
      </c>
    </row>
    <row r="10" spans="1:7" x14ac:dyDescent="0.3">
      <c r="A10" s="58" t="s">
        <v>483</v>
      </c>
      <c r="B10" s="75">
        <v>33043080.420000002</v>
      </c>
      <c r="C10" s="75">
        <v>43358806.280000001</v>
      </c>
      <c r="D10" s="75">
        <v>31685888.859999999</v>
      </c>
      <c r="E10" s="75">
        <v>42154984.439999998</v>
      </c>
      <c r="F10" s="75">
        <v>51985261.600000001</v>
      </c>
      <c r="G10" s="75">
        <v>46226886.850000001</v>
      </c>
    </row>
    <row r="11" spans="1:7" x14ac:dyDescent="0.3">
      <c r="A11" s="58" t="s">
        <v>484</v>
      </c>
      <c r="B11" s="75">
        <v>2840840.37</v>
      </c>
      <c r="C11" s="75">
        <v>1657980.5799999998</v>
      </c>
      <c r="D11" s="75">
        <v>3047672.75</v>
      </c>
      <c r="E11" s="75">
        <v>1836038.08</v>
      </c>
      <c r="F11" s="75">
        <v>2368624.04</v>
      </c>
      <c r="G11" s="75">
        <v>5308445.5999999996</v>
      </c>
    </row>
    <row r="12" spans="1:7" x14ac:dyDescent="0.3">
      <c r="A12" s="58" t="s">
        <v>485</v>
      </c>
      <c r="B12" s="75">
        <v>36092299.100000001</v>
      </c>
      <c r="C12" s="75">
        <v>15204932.85</v>
      </c>
      <c r="D12" s="75">
        <v>20146594.710000001</v>
      </c>
      <c r="E12" s="75">
        <v>14821185.76</v>
      </c>
      <c r="F12" s="75">
        <v>10919221.59</v>
      </c>
      <c r="G12" s="75">
        <v>134692881.59</v>
      </c>
    </row>
    <row r="13" spans="1:7" x14ac:dyDescent="0.3">
      <c r="A13" s="59" t="s">
        <v>486</v>
      </c>
      <c r="B13" s="75">
        <v>0</v>
      </c>
      <c r="C13" s="75">
        <v>95000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487</v>
      </c>
      <c r="B14" s="75">
        <v>1549600</v>
      </c>
      <c r="C14" s="75">
        <v>2335767.6</v>
      </c>
      <c r="D14" s="75">
        <v>10398348.9</v>
      </c>
      <c r="E14" s="75">
        <v>2422274.35</v>
      </c>
      <c r="F14" s="75">
        <v>2480759.91</v>
      </c>
      <c r="G14" s="75">
        <v>22701000</v>
      </c>
    </row>
    <row r="15" spans="1:7" x14ac:dyDescent="0.3">
      <c r="A15" s="58" t="s">
        <v>488</v>
      </c>
      <c r="B15" s="75">
        <v>1184516.83</v>
      </c>
      <c r="C15" s="75">
        <v>0</v>
      </c>
      <c r="D15" s="75">
        <v>0</v>
      </c>
      <c r="E15" s="75">
        <v>0</v>
      </c>
      <c r="F15" s="75">
        <v>30281038.469999999</v>
      </c>
      <c r="G15" s="75">
        <v>14022703.33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489</v>
      </c>
      <c r="B17" s="119">
        <f t="shared" ref="B17:F17" si="2">SUM(B18:B26)</f>
        <v>226508392.07999998</v>
      </c>
      <c r="C17" s="119">
        <f t="shared" si="2"/>
        <v>286904869.40999997</v>
      </c>
      <c r="D17" s="119">
        <f t="shared" si="2"/>
        <v>274001168.25999999</v>
      </c>
      <c r="E17" s="119">
        <f t="shared" si="2"/>
        <v>261444045.74000001</v>
      </c>
      <c r="F17" s="119">
        <f t="shared" si="2"/>
        <v>349819891.25999999</v>
      </c>
      <c r="G17" s="119">
        <f t="shared" ref="G17" si="3">SUM(G18:G26)</f>
        <v>727292450.07999992</v>
      </c>
    </row>
    <row r="18" spans="1:7" x14ac:dyDescent="0.3">
      <c r="A18" s="58" t="s">
        <v>480</v>
      </c>
      <c r="B18" s="241">
        <v>20052599.869999997</v>
      </c>
      <c r="C18" s="242">
        <v>8648975.3599999994</v>
      </c>
      <c r="D18" s="243">
        <v>16937695.859999999</v>
      </c>
      <c r="E18" s="244">
        <v>4069921.09</v>
      </c>
      <c r="F18" s="76">
        <v>61562637.439999998</v>
      </c>
      <c r="G18" s="76">
        <v>116667055.34</v>
      </c>
    </row>
    <row r="19" spans="1:7" x14ac:dyDescent="0.3">
      <c r="A19" s="58" t="s">
        <v>481</v>
      </c>
      <c r="B19" s="241">
        <v>29933380.609999999</v>
      </c>
      <c r="C19" s="242">
        <v>29885125.969999999</v>
      </c>
      <c r="D19" s="243">
        <v>30545302.43</v>
      </c>
      <c r="E19" s="244">
        <v>43571608.859999999</v>
      </c>
      <c r="F19" s="76">
        <v>38269110.880000003</v>
      </c>
      <c r="G19" s="76">
        <v>49854142.030000001</v>
      </c>
    </row>
    <row r="20" spans="1:7" x14ac:dyDescent="0.3">
      <c r="A20" s="58" t="s">
        <v>482</v>
      </c>
      <c r="B20" s="241">
        <v>36442402.07</v>
      </c>
      <c r="C20" s="242">
        <v>28419031.469999999</v>
      </c>
      <c r="D20" s="243">
        <v>29497122.400000006</v>
      </c>
      <c r="E20" s="244">
        <v>51905741.910000011</v>
      </c>
      <c r="F20" s="76">
        <v>61940371.799999997</v>
      </c>
      <c r="G20" s="76">
        <v>203337790.41</v>
      </c>
    </row>
    <row r="21" spans="1:7" x14ac:dyDescent="0.3">
      <c r="A21" s="58" t="s">
        <v>483</v>
      </c>
      <c r="B21" s="241">
        <v>15597749.07</v>
      </c>
      <c r="C21" s="242">
        <v>19023873</v>
      </c>
      <c r="D21" s="243">
        <v>26118218.199999999</v>
      </c>
      <c r="E21" s="244">
        <v>14464022.260000002</v>
      </c>
      <c r="F21" s="76">
        <v>23640976.039999999</v>
      </c>
      <c r="G21" s="76">
        <v>41953836.460000001</v>
      </c>
    </row>
    <row r="22" spans="1:7" x14ac:dyDescent="0.3">
      <c r="A22" s="59" t="s">
        <v>484</v>
      </c>
      <c r="B22" s="241">
        <v>8238446.1600000001</v>
      </c>
      <c r="C22" s="242">
        <v>5458804.5800000001</v>
      </c>
      <c r="D22" s="243">
        <v>2276127</v>
      </c>
      <c r="E22" s="244">
        <v>2928158.08</v>
      </c>
      <c r="F22" s="76">
        <v>17604343.109999999</v>
      </c>
      <c r="G22" s="76">
        <v>26172959.449999999</v>
      </c>
    </row>
    <row r="23" spans="1:7" x14ac:dyDescent="0.3">
      <c r="A23" s="59" t="s">
        <v>485</v>
      </c>
      <c r="B23" s="241">
        <v>106284441.44</v>
      </c>
      <c r="C23" s="242">
        <v>167443658.25999999</v>
      </c>
      <c r="D23" s="243">
        <v>150526137.36999997</v>
      </c>
      <c r="E23" s="244">
        <v>139026297.51999998</v>
      </c>
      <c r="F23" s="76">
        <v>139570372.27000001</v>
      </c>
      <c r="G23" s="76">
        <v>284628423.11000001</v>
      </c>
    </row>
    <row r="24" spans="1:7" x14ac:dyDescent="0.3">
      <c r="A24" s="59" t="s">
        <v>486</v>
      </c>
      <c r="B24" s="241">
        <v>0</v>
      </c>
      <c r="C24" s="242">
        <v>0</v>
      </c>
      <c r="D24" s="243">
        <v>0</v>
      </c>
      <c r="E24" s="244">
        <v>0</v>
      </c>
      <c r="F24" s="76">
        <v>0</v>
      </c>
      <c r="G24" s="76">
        <v>0</v>
      </c>
    </row>
    <row r="25" spans="1:7" x14ac:dyDescent="0.3">
      <c r="A25" s="59" t="s">
        <v>490</v>
      </c>
      <c r="B25" s="241">
        <v>3333924.69</v>
      </c>
      <c r="C25" s="242">
        <v>3508997.23</v>
      </c>
      <c r="D25" s="243">
        <v>2999940</v>
      </c>
      <c r="E25" s="244">
        <v>5478296.0199999996</v>
      </c>
      <c r="F25" s="76">
        <v>7232079.7199999997</v>
      </c>
      <c r="G25" s="76">
        <v>4678243.28</v>
      </c>
    </row>
    <row r="26" spans="1:7" x14ac:dyDescent="0.3">
      <c r="A26" s="59" t="s">
        <v>488</v>
      </c>
      <c r="B26" s="241">
        <v>6625448.1699999999</v>
      </c>
      <c r="C26" s="242">
        <v>24516403.539999999</v>
      </c>
      <c r="D26" s="243">
        <v>15100625</v>
      </c>
      <c r="E26" s="244">
        <v>0</v>
      </c>
      <c r="F26" s="76">
        <v>0</v>
      </c>
      <c r="G26" s="76">
        <v>0</v>
      </c>
    </row>
    <row r="27" spans="1:7" x14ac:dyDescent="0.3">
      <c r="A27" s="45" t="s">
        <v>465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491</v>
      </c>
      <c r="B28" s="119">
        <f t="shared" ref="B28:F28" si="4">B17+B6</f>
        <v>486007619.55000001</v>
      </c>
      <c r="C28" s="119">
        <f t="shared" si="4"/>
        <v>542151158.10000002</v>
      </c>
      <c r="D28" s="119">
        <f t="shared" si="4"/>
        <v>548835440.81999993</v>
      </c>
      <c r="E28" s="119">
        <f t="shared" si="4"/>
        <v>565427908.81999993</v>
      </c>
      <c r="F28" s="119">
        <f t="shared" si="4"/>
        <v>703658845.69000006</v>
      </c>
      <c r="G28" s="119">
        <f t="shared" ref="G28" si="5">G17+G6</f>
        <v>1158173701.98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509</v>
      </c>
    </row>
    <row r="32" spans="1:7" x14ac:dyDescent="0.3">
      <c r="A32" t="s">
        <v>510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6 G16:G17 G27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B20" sqref="B20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298" t="s">
        <v>511</v>
      </c>
      <c r="B1" s="290"/>
      <c r="C1" s="290"/>
      <c r="D1" s="290"/>
      <c r="E1" s="290"/>
      <c r="F1" s="290"/>
    </row>
    <row r="2" spans="1:6" x14ac:dyDescent="0.3">
      <c r="A2" s="310" t="str">
        <f>'Formato 1'!A2</f>
        <v>Municipio Dolores Hidalgo CIN (a)</v>
      </c>
      <c r="B2" s="311"/>
      <c r="C2" s="311"/>
      <c r="D2" s="311"/>
      <c r="E2" s="311"/>
      <c r="F2" s="312"/>
    </row>
    <row r="3" spans="1:6" x14ac:dyDescent="0.3">
      <c r="A3" s="307" t="s">
        <v>512</v>
      </c>
      <c r="B3" s="308"/>
      <c r="C3" s="308"/>
      <c r="D3" s="308"/>
      <c r="E3" s="308"/>
      <c r="F3" s="309"/>
    </row>
    <row r="4" spans="1:6" ht="28.8" x14ac:dyDescent="0.3">
      <c r="A4" s="139" t="s">
        <v>494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3">
      <c r="A5" s="143" t="s">
        <v>518</v>
      </c>
      <c r="B5" s="148"/>
      <c r="C5" s="148"/>
      <c r="D5" s="148"/>
      <c r="E5" s="148"/>
      <c r="F5" s="148"/>
    </row>
    <row r="6" spans="1:6" x14ac:dyDescent="0.3">
      <c r="A6" s="146" t="s">
        <v>519</v>
      </c>
      <c r="B6" s="175" t="s">
        <v>635</v>
      </c>
      <c r="C6" s="145"/>
      <c r="D6" s="145"/>
      <c r="E6" s="145"/>
      <c r="F6" s="145"/>
    </row>
    <row r="7" spans="1:6" ht="15.75" customHeight="1" x14ac:dyDescent="0.3">
      <c r="A7" s="146" t="s">
        <v>520</v>
      </c>
      <c r="B7" s="175" t="s">
        <v>636</v>
      </c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521</v>
      </c>
      <c r="B9" s="145"/>
      <c r="C9" s="145"/>
      <c r="D9" s="145"/>
      <c r="E9" s="145"/>
      <c r="F9" s="145"/>
    </row>
    <row r="10" spans="1:6" x14ac:dyDescent="0.3">
      <c r="A10" s="146" t="s">
        <v>522</v>
      </c>
      <c r="B10" s="176">
        <v>645</v>
      </c>
      <c r="C10" s="155"/>
      <c r="D10" s="155"/>
      <c r="E10" s="155"/>
      <c r="F10" s="155"/>
    </row>
    <row r="11" spans="1:6" x14ac:dyDescent="0.3">
      <c r="A11" s="67" t="s">
        <v>523</v>
      </c>
      <c r="B11" s="176">
        <v>78</v>
      </c>
      <c r="C11" s="155"/>
      <c r="D11" s="155"/>
      <c r="E11" s="155"/>
      <c r="F11" s="155"/>
    </row>
    <row r="12" spans="1:6" x14ac:dyDescent="0.3">
      <c r="A12" s="67" t="s">
        <v>524</v>
      </c>
      <c r="B12" s="176">
        <v>20</v>
      </c>
      <c r="C12" s="155"/>
      <c r="D12" s="155"/>
      <c r="E12" s="155"/>
      <c r="F12" s="155"/>
    </row>
    <row r="13" spans="1:6" x14ac:dyDescent="0.3">
      <c r="A13" s="67" t="s">
        <v>525</v>
      </c>
      <c r="B13" s="176">
        <v>42</v>
      </c>
      <c r="C13" s="155"/>
      <c r="D13" s="155"/>
      <c r="E13" s="155"/>
      <c r="F13" s="155"/>
    </row>
    <row r="14" spans="1:6" x14ac:dyDescent="0.3">
      <c r="A14" s="146" t="s">
        <v>526</v>
      </c>
      <c r="B14" s="176">
        <v>155</v>
      </c>
      <c r="C14" s="155"/>
      <c r="D14" s="155"/>
      <c r="E14" s="155"/>
      <c r="F14" s="155"/>
    </row>
    <row r="15" spans="1:6" x14ac:dyDescent="0.3">
      <c r="A15" s="67" t="s">
        <v>523</v>
      </c>
      <c r="B15" s="176">
        <v>99</v>
      </c>
      <c r="C15" s="155"/>
      <c r="D15" s="155"/>
      <c r="E15" s="155"/>
      <c r="F15" s="155"/>
    </row>
    <row r="16" spans="1:6" x14ac:dyDescent="0.3">
      <c r="A16" s="67" t="s">
        <v>524</v>
      </c>
      <c r="B16" s="176">
        <v>27</v>
      </c>
      <c r="C16" s="156"/>
      <c r="D16" s="156"/>
      <c r="E16" s="156"/>
      <c r="F16" s="156"/>
    </row>
    <row r="17" spans="1:6" x14ac:dyDescent="0.3">
      <c r="A17" s="67" t="s">
        <v>525</v>
      </c>
      <c r="B17" s="176">
        <v>69</v>
      </c>
      <c r="C17" s="157"/>
      <c r="D17" s="157"/>
      <c r="E17" s="157"/>
      <c r="F17" s="157"/>
    </row>
    <row r="18" spans="1:6" x14ac:dyDescent="0.3">
      <c r="A18" s="146" t="s">
        <v>527</v>
      </c>
      <c r="B18" s="225"/>
      <c r="C18" s="157"/>
      <c r="D18" s="157"/>
      <c r="E18" s="157"/>
      <c r="F18" s="157"/>
    </row>
    <row r="19" spans="1:6" x14ac:dyDescent="0.3">
      <c r="A19" s="146" t="s">
        <v>528</v>
      </c>
      <c r="B19" s="226">
        <v>10.83</v>
      </c>
      <c r="C19" s="157"/>
      <c r="D19" s="157"/>
      <c r="E19" s="157"/>
      <c r="F19" s="157"/>
    </row>
    <row r="20" spans="1:6" x14ac:dyDescent="0.3">
      <c r="A20" s="146" t="s">
        <v>529</v>
      </c>
      <c r="B20" s="227" t="s">
        <v>637</v>
      </c>
      <c r="C20" s="158"/>
      <c r="D20" s="158"/>
      <c r="E20" s="158"/>
      <c r="F20" s="158"/>
    </row>
    <row r="21" spans="1:6" x14ac:dyDescent="0.3">
      <c r="A21" s="146" t="s">
        <v>530</v>
      </c>
      <c r="B21" s="228"/>
      <c r="C21" s="158"/>
      <c r="D21" s="158"/>
      <c r="E21" s="158"/>
      <c r="F21" s="158"/>
    </row>
    <row r="22" spans="1:6" x14ac:dyDescent="0.3">
      <c r="A22" s="146" t="s">
        <v>531</v>
      </c>
      <c r="B22" s="229">
        <v>3.5700000000000003E-2</v>
      </c>
      <c r="C22" s="158"/>
      <c r="D22" s="158"/>
      <c r="E22" s="158"/>
      <c r="F22" s="158"/>
    </row>
    <row r="23" spans="1:6" x14ac:dyDescent="0.3">
      <c r="A23" s="146" t="s">
        <v>532</v>
      </c>
      <c r="B23" s="229">
        <v>3.9300000000000002E-2</v>
      </c>
      <c r="C23" s="158"/>
      <c r="D23" s="158"/>
      <c r="E23" s="158"/>
      <c r="F23" s="158"/>
    </row>
    <row r="24" spans="1:6" x14ac:dyDescent="0.3">
      <c r="A24" s="146" t="s">
        <v>533</v>
      </c>
      <c r="B24" s="176">
        <v>65</v>
      </c>
      <c r="C24" s="150"/>
      <c r="D24" s="150"/>
      <c r="E24" s="150"/>
      <c r="F24" s="150"/>
    </row>
    <row r="25" spans="1:6" x14ac:dyDescent="0.3">
      <c r="A25" s="146" t="s">
        <v>534</v>
      </c>
      <c r="B25" s="226">
        <v>13.21</v>
      </c>
      <c r="C25" s="150"/>
      <c r="D25" s="150"/>
      <c r="E25" s="150"/>
      <c r="F25" s="150"/>
    </row>
    <row r="26" spans="1:6" x14ac:dyDescent="0.3">
      <c r="A26" s="147"/>
      <c r="B26" s="223"/>
      <c r="C26" s="151"/>
      <c r="D26" s="151"/>
      <c r="E26" s="151"/>
      <c r="F26" s="151"/>
    </row>
    <row r="27" spans="1:6" ht="14.4" customHeight="1" x14ac:dyDescent="0.3">
      <c r="A27" s="152" t="s">
        <v>535</v>
      </c>
      <c r="B27" s="228"/>
      <c r="C27" s="149"/>
      <c r="D27" s="149"/>
      <c r="E27" s="149"/>
      <c r="F27" s="149"/>
    </row>
    <row r="28" spans="1:6" x14ac:dyDescent="0.3">
      <c r="A28" s="146" t="s">
        <v>536</v>
      </c>
      <c r="B28" s="230">
        <v>18975226</v>
      </c>
      <c r="C28" s="91"/>
      <c r="D28" s="91"/>
      <c r="E28" s="91"/>
      <c r="F28" s="91"/>
    </row>
    <row r="29" spans="1:6" x14ac:dyDescent="0.3">
      <c r="A29" s="142"/>
      <c r="B29" s="228"/>
      <c r="C29" s="53"/>
      <c r="D29" s="53"/>
      <c r="E29" s="53"/>
      <c r="F29" s="53"/>
    </row>
    <row r="30" spans="1:6" x14ac:dyDescent="0.3">
      <c r="A30" s="153" t="s">
        <v>537</v>
      </c>
      <c r="B30" s="231"/>
      <c r="C30" s="53"/>
      <c r="D30" s="53"/>
      <c r="E30" s="53"/>
      <c r="F30" s="53"/>
    </row>
    <row r="31" spans="1:6" x14ac:dyDescent="0.3">
      <c r="A31" s="154" t="s">
        <v>522</v>
      </c>
      <c r="B31" s="230">
        <v>115206471</v>
      </c>
      <c r="C31" s="91"/>
      <c r="D31" s="91"/>
      <c r="E31" s="91"/>
      <c r="F31" s="91"/>
    </row>
    <row r="32" spans="1:6" x14ac:dyDescent="0.3">
      <c r="A32" s="154" t="s">
        <v>526</v>
      </c>
      <c r="B32" s="230">
        <v>14783616</v>
      </c>
      <c r="C32" s="91"/>
      <c r="D32" s="91"/>
      <c r="E32" s="91"/>
      <c r="F32" s="91"/>
    </row>
    <row r="33" spans="1:6" x14ac:dyDescent="0.3">
      <c r="A33" s="154" t="s">
        <v>538</v>
      </c>
      <c r="B33" s="230">
        <v>3537355</v>
      </c>
      <c r="C33" s="91"/>
      <c r="D33" s="91"/>
      <c r="E33" s="91"/>
      <c r="F33" s="91"/>
    </row>
    <row r="34" spans="1:6" x14ac:dyDescent="0.3">
      <c r="A34" s="142"/>
      <c r="B34" s="228"/>
      <c r="C34" s="53"/>
      <c r="D34" s="53"/>
      <c r="E34" s="53"/>
      <c r="F34" s="53"/>
    </row>
    <row r="35" spans="1:6" x14ac:dyDescent="0.3">
      <c r="A35" s="153" t="s">
        <v>539</v>
      </c>
      <c r="B35" s="231"/>
      <c r="C35" s="53"/>
      <c r="D35" s="53"/>
      <c r="E35" s="53"/>
      <c r="F35" s="53"/>
    </row>
    <row r="36" spans="1:6" x14ac:dyDescent="0.3">
      <c r="A36" s="154" t="s">
        <v>540</v>
      </c>
      <c r="B36" s="232">
        <v>4440.84</v>
      </c>
      <c r="C36" s="53"/>
      <c r="D36" s="53"/>
      <c r="E36" s="53"/>
      <c r="F36" s="53"/>
    </row>
    <row r="37" spans="1:6" x14ac:dyDescent="0.3">
      <c r="A37" s="154" t="s">
        <v>541</v>
      </c>
      <c r="B37" s="232">
        <v>26006.27</v>
      </c>
      <c r="C37" s="53"/>
      <c r="D37" s="53"/>
      <c r="E37" s="53"/>
      <c r="F37" s="53"/>
    </row>
    <row r="38" spans="1:6" x14ac:dyDescent="0.3">
      <c r="A38" s="154" t="s">
        <v>542</v>
      </c>
      <c r="B38" s="232">
        <v>6309.6</v>
      </c>
      <c r="C38" s="53"/>
      <c r="D38" s="53"/>
      <c r="E38" s="53"/>
      <c r="F38" s="53"/>
    </row>
    <row r="39" spans="1:6" x14ac:dyDescent="0.3">
      <c r="A39" s="142"/>
      <c r="B39" s="231"/>
      <c r="C39" s="53"/>
      <c r="D39" s="53"/>
      <c r="E39" s="53"/>
      <c r="F39" s="53"/>
    </row>
    <row r="40" spans="1:6" x14ac:dyDescent="0.3">
      <c r="A40" s="153" t="s">
        <v>543</v>
      </c>
      <c r="B40" s="233">
        <v>18975226</v>
      </c>
      <c r="C40" s="53"/>
      <c r="D40" s="53"/>
      <c r="E40" s="53"/>
      <c r="F40" s="53"/>
    </row>
    <row r="41" spans="1:6" x14ac:dyDescent="0.3">
      <c r="A41" s="142"/>
      <c r="B41" s="231"/>
      <c r="C41" s="53"/>
      <c r="D41" s="53"/>
      <c r="E41" s="53"/>
      <c r="F41" s="53"/>
    </row>
    <row r="42" spans="1:6" x14ac:dyDescent="0.3">
      <c r="A42" s="153" t="s">
        <v>544</v>
      </c>
      <c r="B42" s="233">
        <v>559094679</v>
      </c>
      <c r="C42" s="53"/>
      <c r="D42" s="53"/>
      <c r="E42" s="53"/>
      <c r="F42" s="53"/>
    </row>
    <row r="43" spans="1:6" x14ac:dyDescent="0.3">
      <c r="A43" s="154" t="s">
        <v>545</v>
      </c>
      <c r="B43" s="230">
        <v>149976897</v>
      </c>
      <c r="C43" s="91"/>
      <c r="D43" s="91"/>
      <c r="E43" s="91"/>
      <c r="F43" s="91"/>
    </row>
    <row r="44" spans="1:6" x14ac:dyDescent="0.3">
      <c r="A44" s="154" t="s">
        <v>546</v>
      </c>
      <c r="B44" s="230">
        <v>235719832</v>
      </c>
      <c r="C44" s="91"/>
      <c r="D44" s="91"/>
      <c r="E44" s="91"/>
      <c r="F44" s="91"/>
    </row>
    <row r="45" spans="1:6" x14ac:dyDescent="0.3">
      <c r="A45" s="154" t="s">
        <v>547</v>
      </c>
      <c r="B45" s="230">
        <v>173397950</v>
      </c>
      <c r="C45" s="91"/>
      <c r="D45" s="91"/>
      <c r="E45" s="91"/>
      <c r="F45" s="91"/>
    </row>
    <row r="46" spans="1:6" x14ac:dyDescent="0.3">
      <c r="A46" s="142"/>
      <c r="B46" s="231"/>
      <c r="C46" s="53"/>
      <c r="D46" s="53"/>
      <c r="E46" s="53"/>
      <c r="F46" s="53"/>
    </row>
    <row r="47" spans="1:6" ht="28.8" x14ac:dyDescent="0.3">
      <c r="A47" s="153" t="s">
        <v>548</v>
      </c>
      <c r="B47" s="234">
        <v>0.14369999999999999</v>
      </c>
      <c r="C47" s="53"/>
      <c r="D47" s="53"/>
      <c r="E47" s="53"/>
      <c r="F47" s="53"/>
    </row>
    <row r="48" spans="1:6" x14ac:dyDescent="0.3">
      <c r="A48" s="154" t="s">
        <v>546</v>
      </c>
      <c r="B48" s="229">
        <v>9.9099999999999994E-2</v>
      </c>
      <c r="C48" s="91"/>
      <c r="D48" s="91"/>
      <c r="E48" s="91"/>
      <c r="F48" s="91"/>
    </row>
    <row r="49" spans="1:6" x14ac:dyDescent="0.3">
      <c r="A49" s="154" t="s">
        <v>547</v>
      </c>
      <c r="B49" s="229">
        <v>4.4499999999999998E-2</v>
      </c>
      <c r="C49" s="91"/>
      <c r="D49" s="91"/>
      <c r="E49" s="91"/>
      <c r="F49" s="91"/>
    </row>
    <row r="50" spans="1:6" x14ac:dyDescent="0.3">
      <c r="A50" s="142"/>
      <c r="B50" s="228"/>
      <c r="C50" s="53"/>
      <c r="D50" s="53"/>
      <c r="E50" s="53"/>
      <c r="F50" s="53"/>
    </row>
    <row r="51" spans="1:6" x14ac:dyDescent="0.3">
      <c r="A51" s="153" t="s">
        <v>549</v>
      </c>
      <c r="B51" s="231"/>
      <c r="C51" s="53"/>
      <c r="D51" s="53"/>
      <c r="E51" s="53"/>
      <c r="F51" s="53"/>
    </row>
    <row r="52" spans="1:6" x14ac:dyDescent="0.3">
      <c r="A52" s="154" t="s">
        <v>546</v>
      </c>
      <c r="B52" s="230">
        <v>235719832</v>
      </c>
      <c r="C52" s="91"/>
      <c r="D52" s="91"/>
      <c r="E52" s="91"/>
      <c r="F52" s="91"/>
    </row>
    <row r="53" spans="1:6" x14ac:dyDescent="0.3">
      <c r="A53" s="154" t="s">
        <v>547</v>
      </c>
      <c r="B53" s="230">
        <v>173397950</v>
      </c>
      <c r="C53" s="91"/>
      <c r="D53" s="91"/>
      <c r="E53" s="91"/>
      <c r="F53" s="91"/>
    </row>
    <row r="54" spans="1:6" x14ac:dyDescent="0.3">
      <c r="A54" s="154" t="s">
        <v>550</v>
      </c>
      <c r="B54" s="228"/>
      <c r="C54" s="91"/>
      <c r="D54" s="91"/>
      <c r="E54" s="91"/>
      <c r="F54" s="91"/>
    </row>
    <row r="55" spans="1:6" x14ac:dyDescent="0.3">
      <c r="A55" s="142"/>
      <c r="B55" s="228"/>
      <c r="C55" s="53"/>
      <c r="D55" s="53"/>
      <c r="E55" s="53"/>
      <c r="F55" s="53"/>
    </row>
    <row r="56" spans="1:6" x14ac:dyDescent="0.3">
      <c r="A56" s="153" t="s">
        <v>551</v>
      </c>
      <c r="B56" s="231"/>
      <c r="C56" s="53"/>
      <c r="D56" s="53"/>
      <c r="E56" s="53"/>
      <c r="F56" s="53"/>
    </row>
    <row r="57" spans="1:6" x14ac:dyDescent="0.3">
      <c r="A57" s="154" t="s">
        <v>546</v>
      </c>
      <c r="B57" s="235">
        <v>-385696729</v>
      </c>
      <c r="C57" s="91"/>
      <c r="D57" s="91"/>
      <c r="E57" s="91"/>
      <c r="F57" s="91"/>
    </row>
    <row r="58" spans="1:6" x14ac:dyDescent="0.3">
      <c r="A58" s="154" t="s">
        <v>547</v>
      </c>
      <c r="B58" s="235">
        <v>-173397950</v>
      </c>
      <c r="C58" s="91"/>
      <c r="D58" s="91"/>
      <c r="E58" s="91"/>
      <c r="F58" s="91"/>
    </row>
    <row r="59" spans="1:6" x14ac:dyDescent="0.3">
      <c r="A59" s="142"/>
      <c r="B59" s="228"/>
      <c r="C59" s="53"/>
      <c r="D59" s="53"/>
      <c r="E59" s="53"/>
      <c r="F59" s="53"/>
    </row>
    <row r="60" spans="1:6" x14ac:dyDescent="0.3">
      <c r="A60" s="153" t="s">
        <v>552</v>
      </c>
      <c r="B60" s="231"/>
      <c r="C60" s="53"/>
      <c r="D60" s="53"/>
      <c r="E60" s="53"/>
      <c r="F60" s="53"/>
    </row>
    <row r="61" spans="1:6" x14ac:dyDescent="0.3">
      <c r="A61" s="154" t="s">
        <v>553</v>
      </c>
      <c r="B61" s="227" t="s">
        <v>638</v>
      </c>
      <c r="C61" s="141"/>
      <c r="D61" s="141"/>
      <c r="E61" s="141"/>
      <c r="F61" s="141"/>
    </row>
    <row r="62" spans="1:6" x14ac:dyDescent="0.3">
      <c r="A62" s="154" t="s">
        <v>554</v>
      </c>
      <c r="B62" s="236">
        <v>0.09</v>
      </c>
      <c r="C62" s="159"/>
      <c r="D62" s="159"/>
      <c r="E62" s="159"/>
      <c r="F62" s="159"/>
    </row>
    <row r="63" spans="1:6" x14ac:dyDescent="0.3">
      <c r="A63" s="142"/>
      <c r="B63" s="228"/>
      <c r="C63" s="141"/>
      <c r="D63" s="141"/>
      <c r="E63" s="141"/>
      <c r="F63" s="141"/>
    </row>
    <row r="64" spans="1:6" x14ac:dyDescent="0.3">
      <c r="A64" s="153" t="s">
        <v>555</v>
      </c>
      <c r="B64" s="231"/>
      <c r="C64" s="141"/>
      <c r="D64" s="141"/>
      <c r="E64" s="141"/>
      <c r="F64" s="141"/>
    </row>
    <row r="65" spans="1:6" x14ac:dyDescent="0.3">
      <c r="A65" s="154" t="s">
        <v>556</v>
      </c>
      <c r="B65" s="176">
        <v>2022</v>
      </c>
      <c r="C65" s="141"/>
      <c r="D65" s="141"/>
      <c r="E65" s="141"/>
      <c r="F65" s="141"/>
    </row>
    <row r="66" spans="1:6" x14ac:dyDescent="0.3">
      <c r="A66" s="154" t="s">
        <v>557</v>
      </c>
      <c r="B66" s="237" t="s">
        <v>639</v>
      </c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C16:F27 B16:B25 B27:B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315" t="s">
        <v>442</v>
      </c>
      <c r="B1" s="315"/>
      <c r="C1" s="315"/>
      <c r="D1" s="315"/>
      <c r="E1" s="315"/>
      <c r="F1" s="315"/>
      <c r="G1" s="315"/>
    </row>
    <row r="2" spans="1:7" x14ac:dyDescent="0.3">
      <c r="A2" s="128" t="str">
        <f>'Formato 1'!A2</f>
        <v>Municipio Dolores Hidalgo CIN (a)</v>
      </c>
      <c r="B2" s="129"/>
      <c r="C2" s="129"/>
      <c r="D2" s="129"/>
      <c r="E2" s="129"/>
      <c r="F2" s="129"/>
      <c r="G2" s="130"/>
    </row>
    <row r="3" spans="1:7" x14ac:dyDescent="0.3">
      <c r="A3" s="131" t="s">
        <v>443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444</v>
      </c>
      <c r="B5" s="132"/>
      <c r="C5" s="132"/>
      <c r="D5" s="132"/>
      <c r="E5" s="132"/>
      <c r="F5" s="132"/>
      <c r="G5" s="133"/>
    </row>
    <row r="6" spans="1:7" x14ac:dyDescent="0.3">
      <c r="A6" s="313" t="s">
        <v>494</v>
      </c>
      <c r="B6" s="36">
        <v>2022</v>
      </c>
      <c r="C6" s="313">
        <f>+B6+1</f>
        <v>2023</v>
      </c>
      <c r="D6" s="313">
        <f>+C6+1</f>
        <v>2024</v>
      </c>
      <c r="E6" s="313">
        <f>+D6+1</f>
        <v>2025</v>
      </c>
      <c r="F6" s="313">
        <f>+E6+1</f>
        <v>2026</v>
      </c>
      <c r="G6" s="313">
        <f>+F6+1</f>
        <v>2027</v>
      </c>
    </row>
    <row r="7" spans="1:7" ht="83.25" customHeight="1" x14ac:dyDescent="0.3">
      <c r="A7" s="314"/>
      <c r="B7" s="70" t="s">
        <v>558</v>
      </c>
      <c r="C7" s="314"/>
      <c r="D7" s="314"/>
      <c r="E7" s="314"/>
      <c r="F7" s="314"/>
      <c r="G7" s="314"/>
    </row>
    <row r="8" spans="1:7" ht="28.8" x14ac:dyDescent="0.3">
      <c r="A8" s="71" t="s">
        <v>501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559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241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502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564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565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566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503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292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294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475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296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316" t="s">
        <v>477</v>
      </c>
      <c r="B1" s="316"/>
      <c r="C1" s="316"/>
      <c r="D1" s="316"/>
      <c r="E1" s="316"/>
      <c r="F1" s="316"/>
      <c r="G1" s="316"/>
    </row>
    <row r="2" spans="1:7" x14ac:dyDescent="0.3">
      <c r="A2" s="128" t="str">
        <f>'Formato 1'!A2</f>
        <v>Municipio Dolores Hidalgo CIN (a)</v>
      </c>
      <c r="B2" s="129"/>
      <c r="C2" s="129"/>
      <c r="D2" s="129"/>
      <c r="E2" s="129"/>
      <c r="F2" s="129"/>
      <c r="G2" s="130"/>
    </row>
    <row r="3" spans="1:7" x14ac:dyDescent="0.3">
      <c r="A3" s="113" t="s">
        <v>478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444</v>
      </c>
      <c r="B5" s="114"/>
      <c r="C5" s="114"/>
      <c r="D5" s="114"/>
      <c r="E5" s="114"/>
      <c r="F5" s="114"/>
      <c r="G5" s="115"/>
    </row>
    <row r="6" spans="1:7" x14ac:dyDescent="0.3">
      <c r="A6" s="317" t="s">
        <v>569</v>
      </c>
      <c r="B6" s="36">
        <v>2022</v>
      </c>
      <c r="C6" s="313">
        <f>+B6+1</f>
        <v>2023</v>
      </c>
      <c r="D6" s="313">
        <f>+C6+1</f>
        <v>2024</v>
      </c>
      <c r="E6" s="313">
        <f>+D6+1</f>
        <v>2025</v>
      </c>
      <c r="F6" s="313">
        <f>+E6+1</f>
        <v>2026</v>
      </c>
      <c r="G6" s="313">
        <f>+F6+1</f>
        <v>2027</v>
      </c>
    </row>
    <row r="7" spans="1:7" ht="57.75" customHeight="1" x14ac:dyDescent="0.3">
      <c r="A7" s="318"/>
      <c r="B7" s="37" t="s">
        <v>558</v>
      </c>
      <c r="C7" s="314"/>
      <c r="D7" s="314"/>
      <c r="E7" s="314"/>
      <c r="F7" s="314"/>
      <c r="G7" s="314"/>
    </row>
    <row r="8" spans="1:7" x14ac:dyDescent="0.3">
      <c r="A8" s="26" t="s">
        <v>479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482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485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486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488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489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485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488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491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316" t="s">
        <v>492</v>
      </c>
      <c r="B1" s="316"/>
      <c r="C1" s="316"/>
      <c r="D1" s="316"/>
      <c r="E1" s="316"/>
      <c r="F1" s="316"/>
      <c r="G1" s="316"/>
    </row>
    <row r="2" spans="1:7" x14ac:dyDescent="0.3">
      <c r="A2" s="128" t="str">
        <f>'Formato 1'!A2</f>
        <v>Municipio Dolores Hidalgo CIN (a)</v>
      </c>
      <c r="B2" s="129"/>
      <c r="C2" s="129"/>
      <c r="D2" s="129"/>
      <c r="E2" s="129"/>
      <c r="F2" s="129"/>
      <c r="G2" s="130"/>
    </row>
    <row r="3" spans="1:7" x14ac:dyDescent="0.3">
      <c r="A3" s="113" t="s">
        <v>493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320" t="s">
        <v>494</v>
      </c>
      <c r="B5" s="321">
        <v>2017</v>
      </c>
      <c r="C5" s="321">
        <f>+B5+1</f>
        <v>2018</v>
      </c>
      <c r="D5" s="321">
        <f>+C5+1</f>
        <v>2019</v>
      </c>
      <c r="E5" s="321">
        <f>+D5+1</f>
        <v>2020</v>
      </c>
      <c r="F5" s="321">
        <f>+E5+1</f>
        <v>2021</v>
      </c>
      <c r="G5" s="36">
        <f>+F5+1</f>
        <v>2022</v>
      </c>
    </row>
    <row r="6" spans="1:7" ht="30.6" x14ac:dyDescent="0.3">
      <c r="A6" s="297"/>
      <c r="B6" s="322"/>
      <c r="C6" s="322"/>
      <c r="D6" s="322"/>
      <c r="E6" s="322"/>
      <c r="F6" s="322"/>
      <c r="G6" s="37" t="s">
        <v>573</v>
      </c>
    </row>
    <row r="7" spans="1:7" x14ac:dyDescent="0.3">
      <c r="A7" s="62" t="s">
        <v>501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574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575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456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576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577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579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580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502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581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582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469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470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503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292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475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584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476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319" t="s">
        <v>585</v>
      </c>
      <c r="B39" s="319"/>
      <c r="C39" s="319"/>
      <c r="D39" s="319"/>
      <c r="E39" s="319"/>
      <c r="F39" s="319"/>
      <c r="G39" s="319"/>
    </row>
    <row r="40" spans="1:7" x14ac:dyDescent="0.3">
      <c r="A40" s="319" t="s">
        <v>586</v>
      </c>
      <c r="B40" s="319"/>
      <c r="C40" s="319"/>
      <c r="D40" s="319"/>
      <c r="E40" s="319"/>
      <c r="F40" s="319"/>
      <c r="G40" s="31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316" t="s">
        <v>507</v>
      </c>
      <c r="B1" s="316"/>
      <c r="C1" s="316"/>
      <c r="D1" s="316"/>
      <c r="E1" s="316"/>
      <c r="F1" s="316"/>
      <c r="G1" s="316"/>
    </row>
    <row r="2" spans="1:7" x14ac:dyDescent="0.3">
      <c r="A2" s="128" t="str">
        <f>'Formato 1'!A2</f>
        <v>Municipio Dolores Hidalgo CIN (a)</v>
      </c>
      <c r="B2" s="129"/>
      <c r="C2" s="129"/>
      <c r="D2" s="129"/>
      <c r="E2" s="129"/>
      <c r="F2" s="129"/>
      <c r="G2" s="130"/>
    </row>
    <row r="3" spans="1:7" x14ac:dyDescent="0.3">
      <c r="A3" s="113" t="s">
        <v>508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323" t="s">
        <v>569</v>
      </c>
      <c r="B5" s="321">
        <v>2017</v>
      </c>
      <c r="C5" s="321">
        <f>+B5+1</f>
        <v>2018</v>
      </c>
      <c r="D5" s="321">
        <f>+C5+1</f>
        <v>2019</v>
      </c>
      <c r="E5" s="321">
        <f>+D5+1</f>
        <v>2020</v>
      </c>
      <c r="F5" s="321">
        <f>+E5+1</f>
        <v>2021</v>
      </c>
      <c r="G5" s="36">
        <v>2022</v>
      </c>
    </row>
    <row r="6" spans="1:7" ht="48.75" customHeight="1" x14ac:dyDescent="0.3">
      <c r="A6" s="324"/>
      <c r="B6" s="322"/>
      <c r="C6" s="322"/>
      <c r="D6" s="322"/>
      <c r="E6" s="322"/>
      <c r="F6" s="322"/>
      <c r="G6" s="37" t="s">
        <v>587</v>
      </c>
    </row>
    <row r="7" spans="1:7" x14ac:dyDescent="0.3">
      <c r="A7" s="26" t="s">
        <v>479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483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572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485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489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572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485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490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488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588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319" t="s">
        <v>585</v>
      </c>
      <c r="B32" s="319"/>
      <c r="C32" s="319"/>
      <c r="D32" s="319"/>
      <c r="E32" s="319"/>
      <c r="F32" s="319"/>
      <c r="G32" s="319"/>
    </row>
    <row r="33" spans="1:7" x14ac:dyDescent="0.3">
      <c r="A33" s="319" t="s">
        <v>586</v>
      </c>
      <c r="B33" s="319"/>
      <c r="C33" s="319"/>
      <c r="D33" s="319"/>
      <c r="E33" s="319"/>
      <c r="F33" s="319"/>
      <c r="G33" s="31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325" t="s">
        <v>511</v>
      </c>
      <c r="B1" s="325"/>
      <c r="C1" s="325"/>
      <c r="D1" s="325"/>
      <c r="E1" s="325"/>
      <c r="F1" s="325"/>
    </row>
    <row r="2" spans="1:6" ht="20.100000000000001" customHeight="1" x14ac:dyDescent="0.3">
      <c r="A2" s="110" t="str">
        <f>'Formato 1'!A2</f>
        <v>Municipio Dolores Hidalgo CIN (a)</v>
      </c>
      <c r="B2" s="134"/>
      <c r="C2" s="134"/>
      <c r="D2" s="134"/>
      <c r="E2" s="134"/>
      <c r="F2" s="135"/>
    </row>
    <row r="3" spans="1:6" ht="29.25" customHeight="1" x14ac:dyDescent="0.3">
      <c r="A3" s="136" t="s">
        <v>512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3">
      <c r="A5" s="18" t="s">
        <v>518</v>
      </c>
      <c r="B5" s="53"/>
      <c r="C5" s="53"/>
      <c r="D5" s="53"/>
      <c r="E5" s="53"/>
      <c r="F5" s="53"/>
    </row>
    <row r="6" spans="1:6" ht="28.8" x14ac:dyDescent="0.3">
      <c r="A6" s="59" t="s">
        <v>519</v>
      </c>
      <c r="B6" s="60"/>
      <c r="C6" s="60"/>
      <c r="D6" s="60"/>
      <c r="E6" s="60"/>
      <c r="F6" s="60"/>
    </row>
    <row r="7" spans="1:6" ht="14.4" x14ac:dyDescent="0.3">
      <c r="A7" s="59" t="s">
        <v>520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521</v>
      </c>
      <c r="B9" s="45"/>
      <c r="C9" s="45"/>
      <c r="D9" s="45"/>
      <c r="E9" s="45"/>
      <c r="F9" s="45"/>
    </row>
    <row r="10" spans="1:6" ht="14.4" x14ac:dyDescent="0.3">
      <c r="A10" s="59" t="s">
        <v>522</v>
      </c>
      <c r="B10" s="60"/>
      <c r="C10" s="60"/>
      <c r="D10" s="60"/>
      <c r="E10" s="60"/>
      <c r="F10" s="60"/>
    </row>
    <row r="11" spans="1:6" ht="14.4" x14ac:dyDescent="0.3">
      <c r="A11" s="80" t="s">
        <v>523</v>
      </c>
      <c r="B11" s="60"/>
      <c r="C11" s="60"/>
      <c r="D11" s="60"/>
      <c r="E11" s="60"/>
      <c r="F11" s="60"/>
    </row>
    <row r="12" spans="1:6" ht="14.4" x14ac:dyDescent="0.3">
      <c r="A12" s="80" t="s">
        <v>524</v>
      </c>
      <c r="B12" s="60"/>
      <c r="C12" s="60"/>
      <c r="D12" s="60"/>
      <c r="E12" s="60"/>
      <c r="F12" s="60"/>
    </row>
    <row r="13" spans="1:6" ht="14.4" x14ac:dyDescent="0.3">
      <c r="A13" s="80" t="s">
        <v>525</v>
      </c>
      <c r="B13" s="60"/>
      <c r="C13" s="60"/>
      <c r="D13" s="60"/>
      <c r="E13" s="60"/>
      <c r="F13" s="60"/>
    </row>
    <row r="14" spans="1:6" ht="14.4" x14ac:dyDescent="0.3">
      <c r="A14" s="59" t="s">
        <v>526</v>
      </c>
      <c r="B14" s="60"/>
      <c r="C14" s="60"/>
      <c r="D14" s="60"/>
      <c r="E14" s="60"/>
      <c r="F14" s="60"/>
    </row>
    <row r="15" spans="1:6" ht="14.4" x14ac:dyDescent="0.3">
      <c r="A15" s="80" t="s">
        <v>523</v>
      </c>
      <c r="B15" s="60"/>
      <c r="C15" s="60"/>
      <c r="D15" s="60"/>
      <c r="E15" s="60"/>
      <c r="F15" s="60"/>
    </row>
    <row r="16" spans="1:6" ht="14.4" x14ac:dyDescent="0.3">
      <c r="A16" s="80" t="s">
        <v>524</v>
      </c>
      <c r="B16" s="60"/>
      <c r="C16" s="60"/>
      <c r="D16" s="60"/>
      <c r="E16" s="60"/>
      <c r="F16" s="60"/>
    </row>
    <row r="17" spans="1:6" ht="14.4" x14ac:dyDescent="0.3">
      <c r="A17" s="80" t="s">
        <v>525</v>
      </c>
      <c r="B17" s="60"/>
      <c r="C17" s="60"/>
      <c r="D17" s="60"/>
      <c r="E17" s="60"/>
      <c r="F17" s="60"/>
    </row>
    <row r="18" spans="1:6" ht="14.4" x14ac:dyDescent="0.3">
      <c r="A18" s="59" t="s">
        <v>527</v>
      </c>
      <c r="B18" s="122"/>
      <c r="C18" s="60"/>
      <c r="D18" s="60"/>
      <c r="E18" s="60"/>
      <c r="F18" s="60"/>
    </row>
    <row r="19" spans="1:6" ht="14.4" x14ac:dyDescent="0.3">
      <c r="A19" s="59" t="s">
        <v>528</v>
      </c>
      <c r="B19" s="60"/>
      <c r="C19" s="60"/>
      <c r="D19" s="60"/>
      <c r="E19" s="60"/>
      <c r="F19" s="60"/>
    </row>
    <row r="20" spans="1:6" ht="14.4" x14ac:dyDescent="0.3">
      <c r="A20" s="59" t="s">
        <v>529</v>
      </c>
      <c r="B20" s="123"/>
      <c r="C20" s="123"/>
      <c r="D20" s="123"/>
      <c r="E20" s="123"/>
      <c r="F20" s="123"/>
    </row>
    <row r="21" spans="1:6" ht="28.8" x14ac:dyDescent="0.3">
      <c r="A21" s="59" t="s">
        <v>530</v>
      </c>
      <c r="B21" s="123"/>
      <c r="C21" s="123"/>
      <c r="D21" s="123"/>
      <c r="E21" s="123"/>
      <c r="F21" s="123"/>
    </row>
    <row r="22" spans="1:6" ht="28.8" x14ac:dyDescent="0.3">
      <c r="A22" s="59" t="s">
        <v>531</v>
      </c>
      <c r="B22" s="123"/>
      <c r="C22" s="123"/>
      <c r="D22" s="123"/>
      <c r="E22" s="123"/>
      <c r="F22" s="123"/>
    </row>
    <row r="23" spans="1:6" ht="14.4" x14ac:dyDescent="0.3">
      <c r="A23" s="59" t="s">
        <v>532</v>
      </c>
      <c r="B23" s="123"/>
      <c r="C23" s="123"/>
      <c r="D23" s="123"/>
      <c r="E23" s="123"/>
      <c r="F23" s="123"/>
    </row>
    <row r="24" spans="1:6" ht="14.4" x14ac:dyDescent="0.3">
      <c r="A24" s="59" t="s">
        <v>533</v>
      </c>
      <c r="B24" s="124"/>
      <c r="C24" s="60"/>
      <c r="D24" s="60"/>
      <c r="E24" s="60"/>
      <c r="F24" s="60"/>
    </row>
    <row r="25" spans="1:6" ht="14.4" x14ac:dyDescent="0.3">
      <c r="A25" s="59" t="s">
        <v>534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535</v>
      </c>
      <c r="B27" s="45"/>
      <c r="C27" s="45"/>
      <c r="D27" s="45"/>
      <c r="E27" s="45"/>
      <c r="F27" s="45"/>
    </row>
    <row r="28" spans="1:6" ht="14.4" x14ac:dyDescent="0.3">
      <c r="A28" s="59" t="s">
        <v>536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537</v>
      </c>
      <c r="B30" s="45"/>
      <c r="C30" s="45"/>
      <c r="D30" s="45"/>
      <c r="E30" s="45"/>
      <c r="F30" s="45"/>
    </row>
    <row r="31" spans="1:6" ht="14.4" x14ac:dyDescent="0.3">
      <c r="A31" s="59" t="s">
        <v>522</v>
      </c>
      <c r="B31" s="60"/>
      <c r="C31" s="60"/>
      <c r="D31" s="60"/>
      <c r="E31" s="60"/>
      <c r="F31" s="60"/>
    </row>
    <row r="32" spans="1:6" ht="14.4" x14ac:dyDescent="0.3">
      <c r="A32" s="59" t="s">
        <v>526</v>
      </c>
      <c r="B32" s="60"/>
      <c r="C32" s="60"/>
      <c r="D32" s="60"/>
      <c r="E32" s="60"/>
      <c r="F32" s="60"/>
    </row>
    <row r="33" spans="1:6" ht="14.4" x14ac:dyDescent="0.3">
      <c r="A33" s="59" t="s">
        <v>538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539</v>
      </c>
      <c r="B35" s="45"/>
      <c r="C35" s="45"/>
      <c r="D35" s="45"/>
      <c r="E35" s="45"/>
      <c r="F35" s="45"/>
    </row>
    <row r="36" spans="1:6" ht="14.4" x14ac:dyDescent="0.3">
      <c r="A36" s="59" t="s">
        <v>540</v>
      </c>
      <c r="B36" s="60"/>
      <c r="C36" s="60"/>
      <c r="D36" s="60"/>
      <c r="E36" s="60"/>
      <c r="F36" s="60"/>
    </row>
    <row r="37" spans="1:6" ht="14.4" x14ac:dyDescent="0.3">
      <c r="A37" s="59" t="s">
        <v>541</v>
      </c>
      <c r="B37" s="60"/>
      <c r="C37" s="60"/>
      <c r="D37" s="60"/>
      <c r="E37" s="60"/>
      <c r="F37" s="60"/>
    </row>
    <row r="38" spans="1:6" ht="14.4" x14ac:dyDescent="0.3">
      <c r="A38" s="59" t="s">
        <v>542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543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544</v>
      </c>
      <c r="B42" s="45"/>
      <c r="C42" s="45"/>
      <c r="D42" s="45"/>
      <c r="E42" s="45"/>
      <c r="F42" s="45"/>
    </row>
    <row r="43" spans="1:6" ht="14.4" x14ac:dyDescent="0.3">
      <c r="A43" s="59" t="s">
        <v>545</v>
      </c>
      <c r="B43" s="60"/>
      <c r="C43" s="60"/>
      <c r="D43" s="60"/>
      <c r="E43" s="60"/>
      <c r="F43" s="60"/>
    </row>
    <row r="44" spans="1:6" ht="14.4" x14ac:dyDescent="0.3">
      <c r="A44" s="59" t="s">
        <v>546</v>
      </c>
      <c r="B44" s="60"/>
      <c r="C44" s="60"/>
      <c r="D44" s="60"/>
      <c r="E44" s="60"/>
      <c r="F44" s="60"/>
    </row>
    <row r="45" spans="1:6" ht="14.4" x14ac:dyDescent="0.3">
      <c r="A45" s="59" t="s">
        <v>547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548</v>
      </c>
      <c r="B47" s="45"/>
      <c r="C47" s="45"/>
      <c r="D47" s="45"/>
      <c r="E47" s="45"/>
      <c r="F47" s="45"/>
    </row>
    <row r="48" spans="1:6" ht="14.4" x14ac:dyDescent="0.3">
      <c r="A48" s="59" t="s">
        <v>546</v>
      </c>
      <c r="B48" s="123"/>
      <c r="C48" s="123"/>
      <c r="D48" s="123"/>
      <c r="E48" s="123"/>
      <c r="F48" s="123"/>
    </row>
    <row r="49" spans="1:6" ht="14.4" x14ac:dyDescent="0.3">
      <c r="A49" s="59" t="s">
        <v>547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549</v>
      </c>
      <c r="B51" s="45"/>
      <c r="C51" s="45"/>
      <c r="D51" s="45"/>
      <c r="E51" s="45"/>
      <c r="F51" s="45"/>
    </row>
    <row r="52" spans="1:6" ht="14.4" x14ac:dyDescent="0.3">
      <c r="A52" s="59" t="s">
        <v>546</v>
      </c>
      <c r="B52" s="60"/>
      <c r="C52" s="60"/>
      <c r="D52" s="60"/>
      <c r="E52" s="60"/>
      <c r="F52" s="60"/>
    </row>
    <row r="53" spans="1:6" ht="14.4" x14ac:dyDescent="0.3">
      <c r="A53" s="59" t="s">
        <v>547</v>
      </c>
      <c r="B53" s="60"/>
      <c r="C53" s="60"/>
      <c r="D53" s="60"/>
      <c r="E53" s="60"/>
      <c r="F53" s="60"/>
    </row>
    <row r="54" spans="1:6" ht="14.4" x14ac:dyDescent="0.3">
      <c r="A54" s="59" t="s">
        <v>550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abSelected="1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289" t="s">
        <v>124</v>
      </c>
      <c r="B1" s="290"/>
      <c r="C1" s="290"/>
      <c r="D1" s="290"/>
      <c r="E1" s="290"/>
      <c r="F1" s="290"/>
      <c r="G1" s="290"/>
      <c r="H1" s="291"/>
    </row>
    <row r="2" spans="1:8" x14ac:dyDescent="0.3">
      <c r="A2" s="110" t="str">
        <f>'Formato 1'!A2</f>
        <v>Municipio Dolores Hidalgo CIN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">
        <v>642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143</v>
      </c>
      <c r="B18" s="4">
        <v>90367947.719999999</v>
      </c>
      <c r="C18" s="108"/>
      <c r="D18" s="108"/>
      <c r="E18" s="108"/>
      <c r="F18" s="269">
        <v>38508471.759999998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144</v>
      </c>
      <c r="B20" s="4">
        <f t="shared" ref="B20:H20" si="3">B8+B18</f>
        <v>90367947.719999999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38508471.759999998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292" t="s">
        <v>154</v>
      </c>
      <c r="B33" s="292"/>
      <c r="C33" s="292"/>
      <c r="D33" s="292"/>
      <c r="E33" s="292"/>
      <c r="F33" s="292"/>
      <c r="G33" s="292"/>
      <c r="H33" s="292"/>
    </row>
    <row r="34" spans="1:8" ht="14.4" customHeight="1" x14ac:dyDescent="0.3">
      <c r="A34" s="292"/>
      <c r="B34" s="292"/>
      <c r="C34" s="292"/>
      <c r="D34" s="292"/>
      <c r="E34" s="292"/>
      <c r="F34" s="292"/>
      <c r="G34" s="292"/>
      <c r="H34" s="292"/>
    </row>
    <row r="35" spans="1:8" ht="14.4" customHeight="1" x14ac:dyDescent="0.3">
      <c r="A35" s="292"/>
      <c r="B35" s="292"/>
      <c r="C35" s="292"/>
      <c r="D35" s="292"/>
      <c r="E35" s="292"/>
      <c r="F35" s="292"/>
      <c r="G35" s="292"/>
      <c r="H35" s="292"/>
    </row>
    <row r="36" spans="1:8" ht="14.4" customHeight="1" x14ac:dyDescent="0.3">
      <c r="A36" s="292"/>
      <c r="B36" s="292"/>
      <c r="C36" s="292"/>
      <c r="D36" s="292"/>
      <c r="E36" s="292"/>
      <c r="F36" s="292"/>
      <c r="G36" s="292"/>
      <c r="H36" s="292"/>
    </row>
    <row r="37" spans="1:8" ht="14.4" customHeight="1" x14ac:dyDescent="0.3">
      <c r="A37" s="292"/>
      <c r="B37" s="292"/>
      <c r="C37" s="292"/>
      <c r="D37" s="292"/>
      <c r="E37" s="292"/>
      <c r="F37" s="292"/>
      <c r="G37" s="292"/>
      <c r="H37" s="292"/>
    </row>
    <row r="38" spans="1:8" x14ac:dyDescent="0.3">
      <c r="A38" s="61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289" t="s">
        <v>165</v>
      </c>
      <c r="B1" s="290"/>
      <c r="C1" s="290"/>
      <c r="D1" s="290"/>
      <c r="E1" s="290"/>
      <c r="F1" s="290"/>
      <c r="G1" s="290"/>
      <c r="H1" s="290"/>
      <c r="I1" s="290"/>
      <c r="J1" s="290"/>
      <c r="K1" s="291"/>
    </row>
    <row r="2" spans="1:11" x14ac:dyDescent="0.3">
      <c r="A2" s="110" t="str">
        <f>'Formato 1'!A2</f>
        <v>Municipio Dolores Hidalgo CIN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642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643</v>
      </c>
      <c r="J6" s="1" t="s">
        <v>644</v>
      </c>
      <c r="K6" s="1" t="s">
        <v>645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175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176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177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178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179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180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181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182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183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184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185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G4" sqref="G4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289" t="s">
        <v>186</v>
      </c>
      <c r="B1" s="290"/>
      <c r="C1" s="290"/>
      <c r="D1" s="291"/>
    </row>
    <row r="2" spans="1:4" x14ac:dyDescent="0.3">
      <c r="A2" s="110" t="str">
        <f>'Formato 1'!A2</f>
        <v>Municipio Dolores Hidalgo CIN (a)</v>
      </c>
      <c r="B2" s="111"/>
      <c r="C2" s="111"/>
      <c r="D2" s="112"/>
    </row>
    <row r="3" spans="1:4" x14ac:dyDescent="0.3">
      <c r="A3" s="113" t="s">
        <v>187</v>
      </c>
      <c r="B3" s="114"/>
      <c r="C3" s="114"/>
      <c r="D3" s="115"/>
    </row>
    <row r="4" spans="1:4" x14ac:dyDescent="0.3">
      <c r="A4" s="113" t="str">
        <f>'Formato 3'!A4</f>
        <v>Del 1 de Enero al 30 de Septiembre de 2025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6</v>
      </c>
      <c r="B7" s="7" t="s">
        <v>188</v>
      </c>
      <c r="C7" s="7" t="s">
        <v>189</v>
      </c>
      <c r="D7" s="7" t="s">
        <v>190</v>
      </c>
    </row>
    <row r="8" spans="1:4" x14ac:dyDescent="0.3">
      <c r="A8" s="3" t="s">
        <v>191</v>
      </c>
      <c r="B8" s="14">
        <f>SUM(B9:B11)</f>
        <v>623779000</v>
      </c>
      <c r="C8" s="14">
        <f>SUM(C9:C11)</f>
        <v>625772223.53999996</v>
      </c>
      <c r="D8" s="14">
        <f>SUM(D9:D11)</f>
        <v>609861855.94000006</v>
      </c>
    </row>
    <row r="9" spans="1:4" x14ac:dyDescent="0.3">
      <c r="A9" s="58" t="s">
        <v>192</v>
      </c>
      <c r="B9" s="161">
        <v>345531000</v>
      </c>
      <c r="C9" s="270">
        <v>386259279.55000001</v>
      </c>
      <c r="D9" s="270">
        <v>373532117.66000003</v>
      </c>
    </row>
    <row r="10" spans="1:4" x14ac:dyDescent="0.3">
      <c r="A10" s="58" t="s">
        <v>193</v>
      </c>
      <c r="B10" s="161">
        <v>298000000</v>
      </c>
      <c r="C10" s="270">
        <v>254326943.99000001</v>
      </c>
      <c r="D10" s="270">
        <v>251143738.28</v>
      </c>
    </row>
    <row r="11" spans="1:4" x14ac:dyDescent="0.3">
      <c r="A11" s="58" t="s">
        <v>194</v>
      </c>
      <c r="B11" s="94">
        <f>B44</f>
        <v>-19752000</v>
      </c>
      <c r="C11" s="275">
        <v>-14814000</v>
      </c>
      <c r="D11" s="275">
        <v>-14814000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195</v>
      </c>
      <c r="B13" s="14">
        <f>B14+B15</f>
        <v>623779000</v>
      </c>
      <c r="C13" s="14">
        <f>C14+C15</f>
        <v>524190172.36000001</v>
      </c>
      <c r="D13" s="14">
        <f>D14+D15</f>
        <v>524190172.36000001</v>
      </c>
    </row>
    <row r="14" spans="1:4" x14ac:dyDescent="0.3">
      <c r="A14" s="58" t="s">
        <v>196</v>
      </c>
      <c r="B14" s="162">
        <v>325779000</v>
      </c>
      <c r="C14" s="271">
        <v>308312153.26999998</v>
      </c>
      <c r="D14" s="271">
        <v>308312153.26999998</v>
      </c>
    </row>
    <row r="15" spans="1:4" x14ac:dyDescent="0.3">
      <c r="A15" s="58" t="s">
        <v>197</v>
      </c>
      <c r="B15" s="162">
        <v>298000000</v>
      </c>
      <c r="C15" s="271">
        <v>215878019.09</v>
      </c>
      <c r="D15" s="271">
        <v>215878019.09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198</v>
      </c>
      <c r="B17" s="15">
        <v>0</v>
      </c>
      <c r="C17" s="14">
        <f>C18+C19</f>
        <v>106077540.43000001</v>
      </c>
      <c r="D17" s="14">
        <f>D18+D19</f>
        <v>106077540.43000001</v>
      </c>
    </row>
    <row r="18" spans="1:4" x14ac:dyDescent="0.3">
      <c r="A18" s="58" t="s">
        <v>199</v>
      </c>
      <c r="B18" s="16">
        <v>0</v>
      </c>
      <c r="C18" s="272">
        <v>77746065.5</v>
      </c>
      <c r="D18" s="272">
        <v>77746065.5</v>
      </c>
    </row>
    <row r="19" spans="1:4" x14ac:dyDescent="0.3">
      <c r="A19" s="58" t="s">
        <v>200</v>
      </c>
      <c r="B19" s="16">
        <v>0</v>
      </c>
      <c r="C19" s="272">
        <v>28331474.93</v>
      </c>
      <c r="D19" s="272">
        <v>28331474.93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201</v>
      </c>
      <c r="B21" s="14">
        <f>B8-B13+B17</f>
        <v>0</v>
      </c>
      <c r="C21" s="14">
        <f>C8-C13+C17</f>
        <v>207659591.60999995</v>
      </c>
      <c r="D21" s="14">
        <f>D8-D13+D17</f>
        <v>191749224.01000005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202</v>
      </c>
      <c r="B23" s="14">
        <f>B21-B11</f>
        <v>19752000</v>
      </c>
      <c r="C23" s="14">
        <f>C21-C11</f>
        <v>222473591.60999995</v>
      </c>
      <c r="D23" s="14">
        <f>D21-D11</f>
        <v>206563224.01000005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203</v>
      </c>
      <c r="B25" s="14">
        <f>B23-B17</f>
        <v>19752000</v>
      </c>
      <c r="C25" s="14">
        <f>C23-C17</f>
        <v>116396051.17999995</v>
      </c>
      <c r="D25" s="14">
        <f>D23-D17</f>
        <v>100485683.58000004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204</v>
      </c>
      <c r="B28" s="7" t="s">
        <v>205</v>
      </c>
      <c r="C28" s="7" t="s">
        <v>189</v>
      </c>
      <c r="D28" s="7" t="s">
        <v>206</v>
      </c>
    </row>
    <row r="29" spans="1:4" x14ac:dyDescent="0.3">
      <c r="A29" s="3" t="s">
        <v>207</v>
      </c>
      <c r="B29" s="4">
        <f>B30+B31</f>
        <v>4396185.92</v>
      </c>
      <c r="C29" s="4">
        <f>C30+C31</f>
        <v>3547190.64</v>
      </c>
      <c r="D29" s="4">
        <f>D30+D31</f>
        <v>3547190.64</v>
      </c>
    </row>
    <row r="30" spans="1:4" x14ac:dyDescent="0.3">
      <c r="A30" s="58" t="s">
        <v>208</v>
      </c>
      <c r="B30" s="163">
        <v>4396185.92</v>
      </c>
      <c r="C30" s="273">
        <v>3547190.64</v>
      </c>
      <c r="D30" s="273">
        <v>3547190.64</v>
      </c>
    </row>
    <row r="31" spans="1:4" x14ac:dyDescent="0.3">
      <c r="A31" s="58" t="s">
        <v>209</v>
      </c>
      <c r="B31" s="163">
        <v>0</v>
      </c>
      <c r="C31" s="163">
        <v>0</v>
      </c>
      <c r="D31" s="163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210</v>
      </c>
      <c r="B33" s="4">
        <f>B25+B29</f>
        <v>24148185.920000002</v>
      </c>
      <c r="C33" s="4">
        <f>C25+C29</f>
        <v>119943241.81999995</v>
      </c>
      <c r="D33" s="4">
        <f>D25+D29</f>
        <v>104032874.22000004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204</v>
      </c>
      <c r="B36" s="7" t="s">
        <v>211</v>
      </c>
      <c r="C36" s="7" t="s">
        <v>189</v>
      </c>
      <c r="D36" s="7" t="s">
        <v>190</v>
      </c>
    </row>
    <row r="37" spans="1:4" ht="14.4" customHeight="1" x14ac:dyDescent="0.3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213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214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215</v>
      </c>
      <c r="B40" s="4">
        <f>B41+B42</f>
        <v>19752000</v>
      </c>
      <c r="C40" s="4">
        <f>C41+C42</f>
        <v>14814000</v>
      </c>
      <c r="D40" s="4">
        <f>D41+D42</f>
        <v>14814000</v>
      </c>
    </row>
    <row r="41" spans="1:4" x14ac:dyDescent="0.3">
      <c r="A41" s="58" t="s">
        <v>216</v>
      </c>
      <c r="B41" s="164">
        <v>19752000</v>
      </c>
      <c r="C41" s="274">
        <v>14814000</v>
      </c>
      <c r="D41" s="274">
        <v>14814000</v>
      </c>
    </row>
    <row r="42" spans="1:4" x14ac:dyDescent="0.3">
      <c r="A42" s="58" t="s">
        <v>217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218</v>
      </c>
      <c r="B44" s="4">
        <f>B37-B40</f>
        <v>-19752000</v>
      </c>
      <c r="C44" s="4">
        <f>C37-C40</f>
        <v>-14814000</v>
      </c>
      <c r="D44" s="4">
        <f>D37-D40</f>
        <v>-14814000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204</v>
      </c>
      <c r="B47" s="7" t="s">
        <v>211</v>
      </c>
      <c r="C47" s="7" t="s">
        <v>189</v>
      </c>
      <c r="D47" s="7" t="s">
        <v>190</v>
      </c>
    </row>
    <row r="48" spans="1:4" x14ac:dyDescent="0.3">
      <c r="A48" s="95" t="s">
        <v>219</v>
      </c>
      <c r="B48" s="96">
        <f>B9</f>
        <v>345531000</v>
      </c>
      <c r="C48" s="96">
        <f>C9</f>
        <v>386259279.55000001</v>
      </c>
      <c r="D48" s="96">
        <f>D9</f>
        <v>373532117.66000003</v>
      </c>
    </row>
    <row r="49" spans="1:4" x14ac:dyDescent="0.3">
      <c r="A49" s="21" t="s">
        <v>220</v>
      </c>
      <c r="B49" s="4">
        <f>B50-B51</f>
        <v>-19752000</v>
      </c>
      <c r="C49" s="4">
        <f>C50-C51</f>
        <v>-14814000</v>
      </c>
      <c r="D49" s="4">
        <f>D50-D51</f>
        <v>-14814000</v>
      </c>
    </row>
    <row r="50" spans="1:4" x14ac:dyDescent="0.3">
      <c r="A50" s="97" t="s">
        <v>213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216</v>
      </c>
      <c r="B51" s="166">
        <v>19752000</v>
      </c>
      <c r="C51" s="276">
        <v>14814000</v>
      </c>
      <c r="D51" s="276">
        <v>14814000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196</v>
      </c>
      <c r="B53" s="47">
        <f>B14</f>
        <v>325779000</v>
      </c>
      <c r="C53" s="47">
        <f>C14</f>
        <v>308312153.26999998</v>
      </c>
      <c r="D53" s="47">
        <f>D14</f>
        <v>308312153.26999998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199</v>
      </c>
      <c r="B55" s="22">
        <v>0</v>
      </c>
      <c r="C55" s="47">
        <f>C18</f>
        <v>77746065.5</v>
      </c>
      <c r="D55" s="47">
        <f>D18</f>
        <v>77746065.5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221</v>
      </c>
      <c r="B57" s="4">
        <f>B48+B49-B53+B55</f>
        <v>0</v>
      </c>
      <c r="C57" s="4">
        <f>C48+C49-C53+C55</f>
        <v>140879191.78000003</v>
      </c>
      <c r="D57" s="4">
        <f>D48+D49-D53+D55</f>
        <v>128152029.89000005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222</v>
      </c>
      <c r="B59" s="4">
        <f>B57-B49</f>
        <v>19752000</v>
      </c>
      <c r="C59" s="4">
        <f>C57-C49</f>
        <v>155693191.78000003</v>
      </c>
      <c r="D59" s="4">
        <f>D57-D49</f>
        <v>142966029.89000005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204</v>
      </c>
      <c r="B62" s="7" t="s">
        <v>211</v>
      </c>
      <c r="C62" s="7" t="s">
        <v>189</v>
      </c>
      <c r="D62" s="7" t="s">
        <v>190</v>
      </c>
    </row>
    <row r="63" spans="1:4" x14ac:dyDescent="0.3">
      <c r="A63" s="95" t="s">
        <v>193</v>
      </c>
      <c r="B63" s="98">
        <f>B10</f>
        <v>298000000</v>
      </c>
      <c r="C63" s="98">
        <f>C10</f>
        <v>254326943.99000001</v>
      </c>
      <c r="D63" s="98">
        <f>D10</f>
        <v>251143738.28</v>
      </c>
    </row>
    <row r="64" spans="1:4" x14ac:dyDescent="0.3">
      <c r="A64" s="21" t="s">
        <v>223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214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217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224</v>
      </c>
      <c r="B68" s="94">
        <f>B15</f>
        <v>298000000</v>
      </c>
      <c r="C68" s="94">
        <f>C15</f>
        <v>215878019.09</v>
      </c>
      <c r="D68" s="94">
        <f>D15</f>
        <v>215878019.09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200</v>
      </c>
      <c r="B70" s="16">
        <v>0</v>
      </c>
      <c r="C70" s="94">
        <f>C19</f>
        <v>28331474.93</v>
      </c>
      <c r="D70" s="94">
        <f>D19</f>
        <v>28331474.93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225</v>
      </c>
      <c r="B72" s="14">
        <f>B63+B64-B68+B70</f>
        <v>0</v>
      </c>
      <c r="C72" s="14">
        <f>C63+C64-C68+C70</f>
        <v>66780399.830000006</v>
      </c>
      <c r="D72" s="14">
        <f>D63+D64-D68+D70</f>
        <v>63597194.119999997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226</v>
      </c>
      <c r="B74" s="14">
        <f>B72-B64</f>
        <v>0</v>
      </c>
      <c r="C74" s="14">
        <f>C72-C64</f>
        <v>66780399.830000006</v>
      </c>
      <c r="D74" s="14">
        <f>D72-D64</f>
        <v>63597194.119999997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2:D12 B32:D32 B37:D40 B48:D48 B63:D74 C8:D8 B16:D17 C13:D13 B22:D25 D21 B20:D20 B18:B19 C29:D29 C33:D33 B42:D44 B58:D59 C57:D57 B52:D56 B11 B50:D50 B49 D4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A23" sqref="A23"/>
    </sheetView>
  </sheetViews>
  <sheetFormatPr baseColWidth="10" defaultColWidth="11" defaultRowHeight="14.4" x14ac:dyDescent="0.3"/>
  <cols>
    <col min="1" max="1" width="86.88671875" customWidth="1"/>
    <col min="2" max="2" width="22.33203125" customWidth="1"/>
    <col min="3" max="3" width="20.5546875" customWidth="1"/>
    <col min="4" max="4" width="22.44140625" customWidth="1"/>
    <col min="5" max="5" width="21.88671875" customWidth="1"/>
    <col min="6" max="6" width="22.33203125" customWidth="1"/>
    <col min="7" max="7" width="21.33203125" customWidth="1"/>
    <col min="8" max="8" width="11" customWidth="1"/>
  </cols>
  <sheetData>
    <row r="1" spans="1:7" ht="40.950000000000003" customHeight="1" x14ac:dyDescent="0.3">
      <c r="A1" s="289" t="s">
        <v>227</v>
      </c>
      <c r="B1" s="290"/>
      <c r="C1" s="290"/>
      <c r="D1" s="290"/>
      <c r="E1" s="290"/>
      <c r="F1" s="290"/>
      <c r="G1" s="291"/>
    </row>
    <row r="2" spans="1:7" x14ac:dyDescent="0.3">
      <c r="A2" s="110" t="str">
        <f>'Formato 1'!A2</f>
        <v>Municipio Dolores Hidalgo CIN (a)</v>
      </c>
      <c r="B2" s="111"/>
      <c r="C2" s="111"/>
      <c r="D2" s="111"/>
      <c r="E2" s="111"/>
      <c r="F2" s="111"/>
      <c r="G2" s="112"/>
    </row>
    <row r="3" spans="1:7" x14ac:dyDescent="0.3">
      <c r="A3" s="113" t="s">
        <v>228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30 de Septiembre de 2025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293" t="s">
        <v>229</v>
      </c>
      <c r="B6" s="295" t="s">
        <v>230</v>
      </c>
      <c r="C6" s="295"/>
      <c r="D6" s="295"/>
      <c r="E6" s="295"/>
      <c r="F6" s="295"/>
      <c r="G6" s="295" t="s">
        <v>231</v>
      </c>
    </row>
    <row r="7" spans="1:7" ht="28.8" x14ac:dyDescent="0.3">
      <c r="A7" s="294"/>
      <c r="B7" s="25" t="s">
        <v>232</v>
      </c>
      <c r="C7" s="7" t="s">
        <v>233</v>
      </c>
      <c r="D7" s="25" t="s">
        <v>234</v>
      </c>
      <c r="E7" s="25" t="s">
        <v>189</v>
      </c>
      <c r="F7" s="25" t="s">
        <v>235</v>
      </c>
      <c r="G7" s="295"/>
    </row>
    <row r="8" spans="1:7" x14ac:dyDescent="0.3">
      <c r="A8" s="26" t="s">
        <v>236</v>
      </c>
      <c r="B8" s="91"/>
      <c r="C8" s="91"/>
      <c r="D8" s="91"/>
      <c r="E8" s="91"/>
      <c r="F8" s="91"/>
      <c r="G8" s="91"/>
    </row>
    <row r="9" spans="1:7" x14ac:dyDescent="0.3">
      <c r="A9" s="58" t="s">
        <v>237</v>
      </c>
      <c r="B9" s="167">
        <v>56750000</v>
      </c>
      <c r="C9" s="277">
        <v>0</v>
      </c>
      <c r="D9" s="278">
        <v>56750000</v>
      </c>
      <c r="E9" s="277">
        <v>54704682.090000004</v>
      </c>
      <c r="F9" s="277">
        <v>54704682.090000004</v>
      </c>
      <c r="G9" s="169">
        <f>F9-B9</f>
        <v>-2045317.9099999964</v>
      </c>
    </row>
    <row r="10" spans="1:7" x14ac:dyDescent="0.3">
      <c r="A10" s="58" t="s">
        <v>238</v>
      </c>
      <c r="B10" s="167">
        <v>0</v>
      </c>
      <c r="C10" s="277">
        <v>0</v>
      </c>
      <c r="D10" s="278">
        <v>0</v>
      </c>
      <c r="E10" s="277">
        <v>0</v>
      </c>
      <c r="F10" s="277">
        <v>0</v>
      </c>
      <c r="G10" s="169">
        <f>F10-B10</f>
        <v>0</v>
      </c>
    </row>
    <row r="11" spans="1:7" x14ac:dyDescent="0.3">
      <c r="A11" s="58" t="s">
        <v>239</v>
      </c>
      <c r="B11" s="167">
        <v>0</v>
      </c>
      <c r="C11" s="277">
        <v>4129543.98</v>
      </c>
      <c r="D11" s="278">
        <v>4129543.98</v>
      </c>
      <c r="E11" s="277">
        <v>4063293.98</v>
      </c>
      <c r="F11" s="277">
        <v>4063293.98</v>
      </c>
      <c r="G11" s="169">
        <f t="shared" ref="G11:G15" si="0">F11-B11</f>
        <v>4063293.98</v>
      </c>
    </row>
    <row r="12" spans="1:7" x14ac:dyDescent="0.3">
      <c r="A12" s="58" t="s">
        <v>240</v>
      </c>
      <c r="B12" s="167">
        <v>38465000</v>
      </c>
      <c r="C12" s="277">
        <v>777701.89</v>
      </c>
      <c r="D12" s="278">
        <v>39242701.890000001</v>
      </c>
      <c r="E12" s="277">
        <v>40276750.409999996</v>
      </c>
      <c r="F12" s="277">
        <v>27593888.52</v>
      </c>
      <c r="G12" s="169">
        <f t="shared" si="0"/>
        <v>-10871111.48</v>
      </c>
    </row>
    <row r="13" spans="1:7" x14ac:dyDescent="0.3">
      <c r="A13" s="58" t="s">
        <v>241</v>
      </c>
      <c r="B13" s="167">
        <v>6351000</v>
      </c>
      <c r="C13" s="277">
        <v>337560.9</v>
      </c>
      <c r="D13" s="278">
        <v>6688560.9000000004</v>
      </c>
      <c r="E13" s="277">
        <v>8498726.2400000002</v>
      </c>
      <c r="F13" s="277">
        <v>8498726.2400000002</v>
      </c>
      <c r="G13" s="169">
        <f t="shared" si="0"/>
        <v>2147726.2400000002</v>
      </c>
    </row>
    <row r="14" spans="1:7" x14ac:dyDescent="0.3">
      <c r="A14" s="58" t="s">
        <v>242</v>
      </c>
      <c r="B14" s="167">
        <v>4850000</v>
      </c>
      <c r="C14" s="277">
        <v>0</v>
      </c>
      <c r="D14" s="278">
        <v>4850000</v>
      </c>
      <c r="E14" s="277">
        <v>5071528.67</v>
      </c>
      <c r="F14" s="277">
        <v>5071528.67</v>
      </c>
      <c r="G14" s="169">
        <f t="shared" si="0"/>
        <v>221528.66999999993</v>
      </c>
    </row>
    <row r="15" spans="1:7" x14ac:dyDescent="0.3">
      <c r="A15" s="58" t="s">
        <v>243</v>
      </c>
      <c r="B15" s="167">
        <v>0</v>
      </c>
      <c r="C15" s="277">
        <v>0</v>
      </c>
      <c r="D15" s="278">
        <v>0</v>
      </c>
      <c r="E15" s="277">
        <v>0</v>
      </c>
      <c r="F15" s="277">
        <v>0</v>
      </c>
      <c r="G15" s="169">
        <f t="shared" si="0"/>
        <v>0</v>
      </c>
    </row>
    <row r="16" spans="1:7" x14ac:dyDescent="0.3">
      <c r="A16" s="92" t="s">
        <v>244</v>
      </c>
      <c r="B16" s="169">
        <f t="shared" ref="B16:G16" si="1">SUM(B17:B27)</f>
        <v>234500000</v>
      </c>
      <c r="C16" s="169">
        <f t="shared" si="1"/>
        <v>43196213.549999997</v>
      </c>
      <c r="D16" s="169">
        <f t="shared" si="1"/>
        <v>277696213.55000001</v>
      </c>
      <c r="E16" s="169">
        <f t="shared" si="1"/>
        <v>214373093.79999998</v>
      </c>
      <c r="F16" s="169">
        <f t="shared" si="1"/>
        <v>214373093.79999998</v>
      </c>
      <c r="G16" s="169">
        <f t="shared" si="1"/>
        <v>-20126906.199999988</v>
      </c>
    </row>
    <row r="17" spans="1:7" x14ac:dyDescent="0.3">
      <c r="A17" s="77" t="s">
        <v>245</v>
      </c>
      <c r="B17" s="167">
        <v>155000000</v>
      </c>
      <c r="C17" s="279">
        <v>24860405.98</v>
      </c>
      <c r="D17" s="280">
        <v>179860405.97999999</v>
      </c>
      <c r="E17" s="279">
        <v>141459806.15000001</v>
      </c>
      <c r="F17" s="279">
        <v>141459806.15000001</v>
      </c>
      <c r="G17" s="169">
        <f>F17-B17</f>
        <v>-13540193.849999994</v>
      </c>
    </row>
    <row r="18" spans="1:7" x14ac:dyDescent="0.3">
      <c r="A18" s="77" t="s">
        <v>246</v>
      </c>
      <c r="B18" s="167">
        <v>40000000</v>
      </c>
      <c r="C18" s="279">
        <v>6018183.6799999997</v>
      </c>
      <c r="D18" s="280">
        <v>46018183.68</v>
      </c>
      <c r="E18" s="279">
        <v>36259787.170000002</v>
      </c>
      <c r="F18" s="279">
        <v>36259787.170000002</v>
      </c>
      <c r="G18" s="169">
        <f t="shared" ref="G18:G27" si="2">F18-B18</f>
        <v>-3740212.8299999982</v>
      </c>
    </row>
    <row r="19" spans="1:7" x14ac:dyDescent="0.3">
      <c r="A19" s="77" t="s">
        <v>247</v>
      </c>
      <c r="B19" s="167">
        <v>11500000</v>
      </c>
      <c r="C19" s="279">
        <v>2640000.52</v>
      </c>
      <c r="D19" s="280">
        <v>14140000.52</v>
      </c>
      <c r="E19" s="279">
        <v>11514714.24</v>
      </c>
      <c r="F19" s="279">
        <v>11514714.24</v>
      </c>
      <c r="G19" s="169">
        <f t="shared" si="2"/>
        <v>14714.240000000224</v>
      </c>
    </row>
    <row r="20" spans="1:7" x14ac:dyDescent="0.3">
      <c r="A20" s="77" t="s">
        <v>248</v>
      </c>
      <c r="B20" s="168">
        <v>0</v>
      </c>
      <c r="C20" s="280">
        <v>0</v>
      </c>
      <c r="D20" s="280">
        <v>0</v>
      </c>
      <c r="E20" s="280">
        <v>0</v>
      </c>
      <c r="F20" s="280">
        <v>0</v>
      </c>
      <c r="G20" s="169">
        <f t="shared" si="2"/>
        <v>0</v>
      </c>
    </row>
    <row r="21" spans="1:7" x14ac:dyDescent="0.3">
      <c r="A21" s="77" t="s">
        <v>249</v>
      </c>
      <c r="B21" s="168">
        <v>0</v>
      </c>
      <c r="C21" s="280">
        <v>0</v>
      </c>
      <c r="D21" s="280">
        <v>0</v>
      </c>
      <c r="E21" s="280">
        <v>0</v>
      </c>
      <c r="F21" s="280">
        <v>0</v>
      </c>
      <c r="G21" s="169">
        <f t="shared" si="2"/>
        <v>0</v>
      </c>
    </row>
    <row r="22" spans="1:7" x14ac:dyDescent="0.3">
      <c r="A22" s="77" t="s">
        <v>250</v>
      </c>
      <c r="B22" s="167">
        <v>4500000</v>
      </c>
      <c r="C22" s="279">
        <v>589526.81999999995</v>
      </c>
      <c r="D22" s="280">
        <v>5089526.82</v>
      </c>
      <c r="E22" s="279">
        <v>3414405.73</v>
      </c>
      <c r="F22" s="279">
        <v>3414405.73</v>
      </c>
      <c r="G22" s="169">
        <f t="shared" si="2"/>
        <v>-1085594.27</v>
      </c>
    </row>
    <row r="23" spans="1:7" x14ac:dyDescent="0.3">
      <c r="A23" s="77" t="s">
        <v>251</v>
      </c>
      <c r="B23" s="168">
        <v>0</v>
      </c>
      <c r="C23" s="280">
        <v>0</v>
      </c>
      <c r="D23" s="280">
        <v>0</v>
      </c>
      <c r="E23" s="280">
        <v>0</v>
      </c>
      <c r="F23" s="280">
        <v>0</v>
      </c>
      <c r="G23" s="169">
        <f t="shared" si="2"/>
        <v>0</v>
      </c>
    </row>
    <row r="24" spans="1:7" x14ac:dyDescent="0.3">
      <c r="A24" s="77" t="s">
        <v>252</v>
      </c>
      <c r="B24" s="168">
        <v>0</v>
      </c>
      <c r="C24" s="280">
        <v>0</v>
      </c>
      <c r="D24" s="280">
        <v>0</v>
      </c>
      <c r="E24" s="280">
        <v>0</v>
      </c>
      <c r="F24" s="280">
        <v>0</v>
      </c>
      <c r="G24" s="169">
        <f t="shared" si="2"/>
        <v>0</v>
      </c>
    </row>
    <row r="25" spans="1:7" x14ac:dyDescent="0.3">
      <c r="A25" s="77" t="s">
        <v>253</v>
      </c>
      <c r="B25" s="167">
        <v>3500000</v>
      </c>
      <c r="C25" s="279">
        <v>3211299.64</v>
      </c>
      <c r="D25" s="280">
        <v>6711299.6400000006</v>
      </c>
      <c r="E25" s="279">
        <v>2986818.51</v>
      </c>
      <c r="F25" s="279">
        <v>2986818.51</v>
      </c>
      <c r="G25" s="169">
        <f t="shared" si="2"/>
        <v>-513181.49000000022</v>
      </c>
    </row>
    <row r="26" spans="1:7" x14ac:dyDescent="0.3">
      <c r="A26" s="77" t="s">
        <v>254</v>
      </c>
      <c r="B26" s="167">
        <v>20000000</v>
      </c>
      <c r="C26" s="279">
        <v>5876796.9100000001</v>
      </c>
      <c r="D26" s="280">
        <v>25876796.91</v>
      </c>
      <c r="E26" s="279">
        <v>18737562</v>
      </c>
      <c r="F26" s="279">
        <v>18737562</v>
      </c>
      <c r="G26" s="169">
        <f t="shared" si="2"/>
        <v>-1262438</v>
      </c>
    </row>
    <row r="27" spans="1:7" x14ac:dyDescent="0.3">
      <c r="A27" s="77" t="s">
        <v>255</v>
      </c>
      <c r="B27" s="167">
        <v>0</v>
      </c>
      <c r="C27" s="279">
        <v>0</v>
      </c>
      <c r="D27" s="280">
        <v>0</v>
      </c>
      <c r="E27" s="279">
        <v>0</v>
      </c>
      <c r="F27" s="279">
        <v>0</v>
      </c>
      <c r="G27" s="169">
        <f t="shared" si="2"/>
        <v>0</v>
      </c>
    </row>
    <row r="28" spans="1:7" x14ac:dyDescent="0.3">
      <c r="A28" s="58" t="s">
        <v>256</v>
      </c>
      <c r="B28" s="169">
        <f t="shared" ref="B28:G28" si="3">SUM(B29:B33)</f>
        <v>4025000</v>
      </c>
      <c r="C28" s="169">
        <f t="shared" si="3"/>
        <v>29.1</v>
      </c>
      <c r="D28" s="169">
        <f t="shared" si="3"/>
        <v>4025029.1</v>
      </c>
      <c r="E28" s="282">
        <v>3092945.3600000003</v>
      </c>
      <c r="F28" s="282">
        <v>3092945.3600000003</v>
      </c>
      <c r="G28" s="169">
        <f t="shared" si="3"/>
        <v>-932054.64</v>
      </c>
    </row>
    <row r="29" spans="1:7" x14ac:dyDescent="0.3">
      <c r="A29" s="77" t="s">
        <v>257</v>
      </c>
      <c r="B29" s="167">
        <v>25000</v>
      </c>
      <c r="C29" s="167">
        <v>0</v>
      </c>
      <c r="D29" s="168">
        <v>25000</v>
      </c>
      <c r="E29" s="281">
        <v>5349.68</v>
      </c>
      <c r="F29" s="281">
        <v>5349.68</v>
      </c>
      <c r="G29" s="169">
        <f>F29-B29</f>
        <v>-19650.32</v>
      </c>
    </row>
    <row r="30" spans="1:7" x14ac:dyDescent="0.3">
      <c r="A30" s="77" t="s">
        <v>258</v>
      </c>
      <c r="B30" s="167">
        <v>500000</v>
      </c>
      <c r="C30" s="167">
        <v>0</v>
      </c>
      <c r="D30" s="168">
        <v>500000</v>
      </c>
      <c r="E30" s="281">
        <v>364717.98</v>
      </c>
      <c r="F30" s="281">
        <v>364717.98</v>
      </c>
      <c r="G30" s="169">
        <f t="shared" ref="G30:G34" si="4">F30-B30</f>
        <v>-135282.02000000002</v>
      </c>
    </row>
    <row r="31" spans="1:7" x14ac:dyDescent="0.3">
      <c r="A31" s="77" t="s">
        <v>259</v>
      </c>
      <c r="B31" s="167">
        <v>2500000</v>
      </c>
      <c r="C31" s="167">
        <v>0</v>
      </c>
      <c r="D31" s="168">
        <v>2500000</v>
      </c>
      <c r="E31" s="281">
        <v>1918444.1</v>
      </c>
      <c r="F31" s="281">
        <v>1918444.1</v>
      </c>
      <c r="G31" s="169">
        <f t="shared" si="4"/>
        <v>-581555.89999999991</v>
      </c>
    </row>
    <row r="32" spans="1:7" x14ac:dyDescent="0.3">
      <c r="A32" s="77" t="s">
        <v>260</v>
      </c>
      <c r="B32" s="168">
        <v>0</v>
      </c>
      <c r="C32" s="168">
        <v>0</v>
      </c>
      <c r="D32" s="168">
        <v>0</v>
      </c>
      <c r="E32" s="282">
        <v>0</v>
      </c>
      <c r="F32" s="282">
        <v>0</v>
      </c>
      <c r="G32" s="169">
        <f t="shared" si="4"/>
        <v>0</v>
      </c>
    </row>
    <row r="33" spans="1:7" ht="14.4" customHeight="1" x14ac:dyDescent="0.3">
      <c r="A33" s="77" t="s">
        <v>261</v>
      </c>
      <c r="B33" s="167">
        <v>1000000</v>
      </c>
      <c r="C33" s="167">
        <v>29.1</v>
      </c>
      <c r="D33" s="168">
        <v>1000029.1</v>
      </c>
      <c r="E33" s="281">
        <v>804433.6</v>
      </c>
      <c r="F33" s="281">
        <v>804433.6</v>
      </c>
      <c r="G33" s="169">
        <f t="shared" si="4"/>
        <v>-195566.40000000002</v>
      </c>
    </row>
    <row r="34" spans="1:7" ht="14.4" customHeight="1" x14ac:dyDescent="0.3">
      <c r="A34" s="58" t="s">
        <v>262</v>
      </c>
      <c r="B34" s="167">
        <v>590000</v>
      </c>
      <c r="C34" s="283">
        <v>56084467.829999998</v>
      </c>
      <c r="D34" s="284">
        <v>56674467.829999998</v>
      </c>
      <c r="E34" s="283">
        <v>56178259</v>
      </c>
      <c r="F34" s="283">
        <v>56133959</v>
      </c>
      <c r="G34" s="169">
        <f t="shared" si="4"/>
        <v>55543959</v>
      </c>
    </row>
    <row r="35" spans="1:7" ht="14.4" customHeight="1" x14ac:dyDescent="0.3">
      <c r="A35" s="58" t="s">
        <v>263</v>
      </c>
      <c r="B35" s="169">
        <f t="shared" ref="B35:G35" si="5">B36</f>
        <v>0</v>
      </c>
      <c r="C35" s="169">
        <f t="shared" si="5"/>
        <v>0</v>
      </c>
      <c r="D35" s="169">
        <f t="shared" si="5"/>
        <v>0</v>
      </c>
      <c r="E35" s="169">
        <f t="shared" si="5"/>
        <v>0</v>
      </c>
      <c r="F35" s="169">
        <f t="shared" si="5"/>
        <v>0</v>
      </c>
      <c r="G35" s="169">
        <f t="shared" si="5"/>
        <v>0</v>
      </c>
    </row>
    <row r="36" spans="1:7" ht="14.4" customHeight="1" x14ac:dyDescent="0.3">
      <c r="A36" s="77" t="s">
        <v>264</v>
      </c>
      <c r="B36" s="169">
        <v>0</v>
      </c>
      <c r="C36" s="169">
        <v>0</v>
      </c>
      <c r="D36" s="169">
        <v>0</v>
      </c>
      <c r="E36" s="169">
        <v>0</v>
      </c>
      <c r="F36" s="169">
        <v>0</v>
      </c>
      <c r="G36" s="169">
        <f>F36-B36</f>
        <v>0</v>
      </c>
    </row>
    <row r="37" spans="1:7" ht="14.4" customHeight="1" x14ac:dyDescent="0.3">
      <c r="A37" s="58" t="s">
        <v>265</v>
      </c>
      <c r="B37" s="169">
        <f t="shared" ref="B37:G37" si="6">B38+B39</f>
        <v>0</v>
      </c>
      <c r="C37" s="169">
        <f t="shared" si="6"/>
        <v>0</v>
      </c>
      <c r="D37" s="169">
        <f t="shared" si="6"/>
        <v>0</v>
      </c>
      <c r="E37" s="169">
        <f t="shared" si="6"/>
        <v>0</v>
      </c>
      <c r="F37" s="169">
        <f t="shared" si="6"/>
        <v>0</v>
      </c>
      <c r="G37" s="169">
        <f t="shared" si="6"/>
        <v>0</v>
      </c>
    </row>
    <row r="38" spans="1:7" x14ac:dyDescent="0.3">
      <c r="A38" s="77" t="s">
        <v>266</v>
      </c>
      <c r="B38" s="169">
        <v>0</v>
      </c>
      <c r="C38" s="169">
        <v>0</v>
      </c>
      <c r="D38" s="169">
        <v>0</v>
      </c>
      <c r="E38" s="169">
        <v>0</v>
      </c>
      <c r="F38" s="169">
        <v>0</v>
      </c>
      <c r="G38" s="169">
        <f>F38-B38</f>
        <v>0</v>
      </c>
    </row>
    <row r="39" spans="1:7" x14ac:dyDescent="0.3">
      <c r="A39" s="77" t="s">
        <v>267</v>
      </c>
      <c r="B39" s="169">
        <v>0</v>
      </c>
      <c r="C39" s="169">
        <v>0</v>
      </c>
      <c r="D39" s="169">
        <v>0</v>
      </c>
      <c r="E39" s="169">
        <v>0</v>
      </c>
      <c r="F39" s="169">
        <v>0</v>
      </c>
      <c r="G39" s="169">
        <f>F39-B39</f>
        <v>0</v>
      </c>
    </row>
    <row r="40" spans="1:7" x14ac:dyDescent="0.3">
      <c r="A40" s="45"/>
      <c r="B40" s="169"/>
      <c r="C40" s="169"/>
      <c r="D40" s="169"/>
      <c r="E40" s="169"/>
      <c r="F40" s="169"/>
      <c r="G40" s="169"/>
    </row>
    <row r="41" spans="1:7" x14ac:dyDescent="0.3">
      <c r="A41" s="3" t="s">
        <v>268</v>
      </c>
      <c r="B41" s="170">
        <f>SUM(B9,B10,B11,B12,B13,B14,B15,B16,B28,B34,B35,B37)</f>
        <v>345531000</v>
      </c>
      <c r="C41" s="170">
        <f t="shared" ref="C41:G41" si="7">SUM(C9,C10,C11,C12,C13,C14,C15,C16,C28,C34,C35,C37)</f>
        <v>104525517.25</v>
      </c>
      <c r="D41" s="170">
        <f t="shared" si="7"/>
        <v>450056517.25000006</v>
      </c>
      <c r="E41" s="170">
        <f t="shared" si="7"/>
        <v>386259279.54999995</v>
      </c>
      <c r="F41" s="170">
        <f t="shared" si="7"/>
        <v>373532117.65999997</v>
      </c>
      <c r="G41" s="170">
        <f t="shared" si="7"/>
        <v>28001117.660000015</v>
      </c>
    </row>
    <row r="42" spans="1:7" x14ac:dyDescent="0.3">
      <c r="A42" s="3" t="s">
        <v>269</v>
      </c>
      <c r="B42" s="93"/>
      <c r="C42" s="93"/>
      <c r="D42" s="93"/>
      <c r="E42" s="93"/>
      <c r="F42" s="93"/>
      <c r="G42" s="4">
        <f>IF(G41&gt;0,G41,0)</f>
        <v>28001117.660000015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270</v>
      </c>
      <c r="B44" s="49"/>
      <c r="C44" s="49"/>
      <c r="D44" s="49"/>
      <c r="E44" s="49"/>
      <c r="F44" s="49"/>
      <c r="G44" s="49"/>
    </row>
    <row r="45" spans="1:7" x14ac:dyDescent="0.3">
      <c r="A45" s="58" t="s">
        <v>271</v>
      </c>
      <c r="B45" s="169">
        <f t="shared" ref="B45:G45" si="8">SUM(B46:B53)</f>
        <v>298000000</v>
      </c>
      <c r="C45" s="169">
        <f t="shared" si="8"/>
        <v>7111246.5299999993</v>
      </c>
      <c r="D45" s="169">
        <f t="shared" si="8"/>
        <v>305111246.52999997</v>
      </c>
      <c r="E45" s="169">
        <f t="shared" si="8"/>
        <v>251143738.27999997</v>
      </c>
      <c r="F45" s="169">
        <f t="shared" si="8"/>
        <v>251143738.27999997</v>
      </c>
      <c r="G45" s="169">
        <f t="shared" si="8"/>
        <v>-46856261.720000014</v>
      </c>
    </row>
    <row r="46" spans="1:7" x14ac:dyDescent="0.3">
      <c r="A46" s="80" t="s">
        <v>272</v>
      </c>
      <c r="B46" s="169">
        <v>0</v>
      </c>
      <c r="C46" s="169">
        <v>0</v>
      </c>
      <c r="D46" s="169">
        <v>0</v>
      </c>
      <c r="E46" s="169">
        <v>0</v>
      </c>
      <c r="F46" s="169">
        <v>0</v>
      </c>
      <c r="G46" s="169">
        <f>F46-B46</f>
        <v>0</v>
      </c>
    </row>
    <row r="47" spans="1:7" x14ac:dyDescent="0.3">
      <c r="A47" s="80" t="s">
        <v>273</v>
      </c>
      <c r="B47" s="169">
        <v>0</v>
      </c>
      <c r="C47" s="169">
        <v>0</v>
      </c>
      <c r="D47" s="169">
        <v>0</v>
      </c>
      <c r="E47" s="169">
        <v>0</v>
      </c>
      <c r="F47" s="169">
        <v>0</v>
      </c>
      <c r="G47" s="169">
        <f t="shared" ref="G47:G52" si="9">F47-B47</f>
        <v>0</v>
      </c>
    </row>
    <row r="48" spans="1:7" x14ac:dyDescent="0.3">
      <c r="A48" s="80" t="s">
        <v>274</v>
      </c>
      <c r="B48" s="171">
        <v>150000000</v>
      </c>
      <c r="C48" s="285">
        <v>-4317414.2300000004</v>
      </c>
      <c r="D48" s="286">
        <v>145682585.77000001</v>
      </c>
      <c r="E48" s="285">
        <v>131490856.81999999</v>
      </c>
      <c r="F48" s="285">
        <v>131490856.81999999</v>
      </c>
      <c r="G48" s="169">
        <f t="shared" si="9"/>
        <v>-18509143.180000007</v>
      </c>
    </row>
    <row r="49" spans="1:7" ht="28.8" x14ac:dyDescent="0.3">
      <c r="A49" s="80" t="s">
        <v>275</v>
      </c>
      <c r="B49" s="171">
        <v>148000000</v>
      </c>
      <c r="C49" s="285">
        <v>11428660.76</v>
      </c>
      <c r="D49" s="286">
        <v>159428660.75999999</v>
      </c>
      <c r="E49" s="285">
        <v>119652881.45999999</v>
      </c>
      <c r="F49" s="285">
        <v>119652881.45999999</v>
      </c>
      <c r="G49" s="169">
        <f t="shared" si="9"/>
        <v>-28347118.540000007</v>
      </c>
    </row>
    <row r="50" spans="1:7" x14ac:dyDescent="0.3">
      <c r="A50" s="80" t="s">
        <v>276</v>
      </c>
      <c r="B50" s="169">
        <v>0</v>
      </c>
      <c r="C50" s="169">
        <v>0</v>
      </c>
      <c r="D50" s="169">
        <v>0</v>
      </c>
      <c r="E50" s="169">
        <v>0</v>
      </c>
      <c r="F50" s="169">
        <v>0</v>
      </c>
      <c r="G50" s="169">
        <f t="shared" si="9"/>
        <v>0</v>
      </c>
    </row>
    <row r="51" spans="1:7" x14ac:dyDescent="0.3">
      <c r="A51" s="80" t="s">
        <v>277</v>
      </c>
      <c r="B51" s="169">
        <v>0</v>
      </c>
      <c r="C51" s="169">
        <v>0</v>
      </c>
      <c r="D51" s="169">
        <v>0</v>
      </c>
      <c r="E51" s="169">
        <v>0</v>
      </c>
      <c r="F51" s="169">
        <v>0</v>
      </c>
      <c r="G51" s="169">
        <f t="shared" si="9"/>
        <v>0</v>
      </c>
    </row>
    <row r="52" spans="1:7" x14ac:dyDescent="0.3">
      <c r="A52" s="81" t="s">
        <v>278</v>
      </c>
      <c r="B52" s="169">
        <v>0</v>
      </c>
      <c r="C52" s="169">
        <v>0</v>
      </c>
      <c r="D52" s="169">
        <v>0</v>
      </c>
      <c r="E52" s="169">
        <v>0</v>
      </c>
      <c r="F52" s="169">
        <v>0</v>
      </c>
      <c r="G52" s="169">
        <f t="shared" si="9"/>
        <v>0</v>
      </c>
    </row>
    <row r="53" spans="1:7" x14ac:dyDescent="0.3">
      <c r="A53" s="77" t="s">
        <v>279</v>
      </c>
      <c r="B53" s="169">
        <v>0</v>
      </c>
      <c r="C53" s="169">
        <v>0</v>
      </c>
      <c r="D53" s="169">
        <v>0</v>
      </c>
      <c r="E53" s="169">
        <v>0</v>
      </c>
      <c r="F53" s="169">
        <v>0</v>
      </c>
      <c r="G53" s="169">
        <f>F53-B53</f>
        <v>0</v>
      </c>
    </row>
    <row r="54" spans="1:7" x14ac:dyDescent="0.3">
      <c r="A54" s="58" t="s">
        <v>280</v>
      </c>
      <c r="B54" s="169">
        <f t="shared" ref="B54:G54" si="10">SUM(B55:B58)</f>
        <v>0</v>
      </c>
      <c r="C54" s="169">
        <f t="shared" si="10"/>
        <v>0</v>
      </c>
      <c r="D54" s="169">
        <f t="shared" si="10"/>
        <v>0</v>
      </c>
      <c r="E54" s="169">
        <f t="shared" si="10"/>
        <v>0</v>
      </c>
      <c r="F54" s="169">
        <f t="shared" si="10"/>
        <v>0</v>
      </c>
      <c r="G54" s="169">
        <f t="shared" si="10"/>
        <v>0</v>
      </c>
    </row>
    <row r="55" spans="1:7" x14ac:dyDescent="0.3">
      <c r="A55" s="81" t="s">
        <v>281</v>
      </c>
      <c r="B55" s="169">
        <v>0</v>
      </c>
      <c r="C55" s="169">
        <v>0</v>
      </c>
      <c r="D55" s="169">
        <v>0</v>
      </c>
      <c r="E55" s="169">
        <v>0</v>
      </c>
      <c r="F55" s="169">
        <v>0</v>
      </c>
      <c r="G55" s="169">
        <f>F55-B55</f>
        <v>0</v>
      </c>
    </row>
    <row r="56" spans="1:7" x14ac:dyDescent="0.3">
      <c r="A56" s="80" t="s">
        <v>282</v>
      </c>
      <c r="B56" s="169">
        <v>0</v>
      </c>
      <c r="C56" s="169">
        <v>0</v>
      </c>
      <c r="D56" s="169">
        <v>0</v>
      </c>
      <c r="E56" s="169">
        <v>0</v>
      </c>
      <c r="F56" s="169">
        <v>0</v>
      </c>
      <c r="G56" s="169">
        <f t="shared" ref="G56:G58" si="11">F56-B56</f>
        <v>0</v>
      </c>
    </row>
    <row r="57" spans="1:7" x14ac:dyDescent="0.3">
      <c r="A57" s="80" t="s">
        <v>283</v>
      </c>
      <c r="B57" s="169">
        <v>0</v>
      </c>
      <c r="C57" s="169">
        <v>0</v>
      </c>
      <c r="D57" s="169">
        <v>0</v>
      </c>
      <c r="E57" s="169">
        <v>0</v>
      </c>
      <c r="F57" s="169">
        <v>0</v>
      </c>
      <c r="G57" s="169">
        <f t="shared" si="11"/>
        <v>0</v>
      </c>
    </row>
    <row r="58" spans="1:7" x14ac:dyDescent="0.3">
      <c r="A58" s="81" t="s">
        <v>284</v>
      </c>
      <c r="B58" s="169">
        <v>0</v>
      </c>
      <c r="C58" s="169">
        <v>0</v>
      </c>
      <c r="D58" s="169">
        <v>0</v>
      </c>
      <c r="E58" s="169">
        <v>0</v>
      </c>
      <c r="F58" s="169">
        <v>0</v>
      </c>
      <c r="G58" s="169">
        <f t="shared" si="11"/>
        <v>0</v>
      </c>
    </row>
    <row r="59" spans="1:7" x14ac:dyDescent="0.3">
      <c r="A59" s="58" t="s">
        <v>285</v>
      </c>
      <c r="B59" s="169">
        <f t="shared" ref="B59:G59" si="12">SUM(B60:B61)</f>
        <v>0</v>
      </c>
      <c r="C59" s="169">
        <f t="shared" si="12"/>
        <v>0</v>
      </c>
      <c r="D59" s="169">
        <f t="shared" si="12"/>
        <v>0</v>
      </c>
      <c r="E59" s="169">
        <f t="shared" si="12"/>
        <v>0</v>
      </c>
      <c r="F59" s="169">
        <f t="shared" si="12"/>
        <v>0</v>
      </c>
      <c r="G59" s="169">
        <f t="shared" si="12"/>
        <v>0</v>
      </c>
    </row>
    <row r="60" spans="1:7" x14ac:dyDescent="0.3">
      <c r="A60" s="80" t="s">
        <v>286</v>
      </c>
      <c r="B60" s="169">
        <v>0</v>
      </c>
      <c r="C60" s="169">
        <v>0</v>
      </c>
      <c r="D60" s="169">
        <v>0</v>
      </c>
      <c r="E60" s="169">
        <v>0</v>
      </c>
      <c r="F60" s="169">
        <v>0</v>
      </c>
      <c r="G60" s="169">
        <f>F60-B60</f>
        <v>0</v>
      </c>
    </row>
    <row r="61" spans="1:7" x14ac:dyDescent="0.3">
      <c r="A61" s="80" t="s">
        <v>287</v>
      </c>
      <c r="B61" s="169">
        <v>0</v>
      </c>
      <c r="C61" s="169">
        <v>0</v>
      </c>
      <c r="D61" s="169">
        <v>0</v>
      </c>
      <c r="E61" s="169">
        <v>0</v>
      </c>
      <c r="F61" s="169">
        <v>0</v>
      </c>
      <c r="G61" s="169">
        <f t="shared" ref="G61:G63" si="13">F61-B61</f>
        <v>0</v>
      </c>
    </row>
    <row r="62" spans="1:7" x14ac:dyDescent="0.3">
      <c r="A62" s="58" t="s">
        <v>288</v>
      </c>
      <c r="B62" s="169">
        <v>0</v>
      </c>
      <c r="C62" s="169">
        <v>0</v>
      </c>
      <c r="D62" s="169">
        <v>0</v>
      </c>
      <c r="E62" s="169">
        <v>0</v>
      </c>
      <c r="F62" s="169">
        <v>0</v>
      </c>
      <c r="G62" s="169">
        <f t="shared" si="13"/>
        <v>0</v>
      </c>
    </row>
    <row r="63" spans="1:7" x14ac:dyDescent="0.3">
      <c r="A63" s="58" t="s">
        <v>289</v>
      </c>
      <c r="B63" s="169">
        <v>0</v>
      </c>
      <c r="C63" s="169">
        <v>0</v>
      </c>
      <c r="D63" s="169">
        <v>0</v>
      </c>
      <c r="E63" s="169">
        <v>0</v>
      </c>
      <c r="F63" s="169">
        <v>0</v>
      </c>
      <c r="G63" s="169">
        <f t="shared" si="13"/>
        <v>0</v>
      </c>
    </row>
    <row r="64" spans="1:7" x14ac:dyDescent="0.3">
      <c r="A64" s="45"/>
      <c r="B64" s="172"/>
      <c r="C64" s="172"/>
      <c r="D64" s="172"/>
      <c r="E64" s="172"/>
      <c r="F64" s="172"/>
      <c r="G64" s="172"/>
    </row>
    <row r="65" spans="1:7" x14ac:dyDescent="0.3">
      <c r="A65" s="3" t="s">
        <v>290</v>
      </c>
      <c r="B65" s="170">
        <f t="shared" ref="B65:G65" si="14">B45+B54+B59+B62+B63</f>
        <v>298000000</v>
      </c>
      <c r="C65" s="170">
        <f t="shared" si="14"/>
        <v>7111246.5299999993</v>
      </c>
      <c r="D65" s="170">
        <f t="shared" si="14"/>
        <v>305111246.52999997</v>
      </c>
      <c r="E65" s="170">
        <f t="shared" si="14"/>
        <v>251143738.27999997</v>
      </c>
      <c r="F65" s="170">
        <f t="shared" si="14"/>
        <v>251143738.27999997</v>
      </c>
      <c r="G65" s="170">
        <f t="shared" si="14"/>
        <v>-46856261.720000014</v>
      </c>
    </row>
    <row r="66" spans="1:7" x14ac:dyDescent="0.3">
      <c r="A66" s="45"/>
      <c r="B66" s="172"/>
      <c r="C66" s="172"/>
      <c r="D66" s="172"/>
      <c r="E66" s="172"/>
      <c r="F66" s="172"/>
      <c r="G66" s="172"/>
    </row>
    <row r="67" spans="1:7" x14ac:dyDescent="0.3">
      <c r="A67" s="3" t="s">
        <v>291</v>
      </c>
      <c r="B67" s="170">
        <f t="shared" ref="B67:G67" si="15">B68</f>
        <v>0</v>
      </c>
      <c r="C67" s="170">
        <f t="shared" si="15"/>
        <v>0</v>
      </c>
      <c r="D67" s="170">
        <f t="shared" si="15"/>
        <v>0</v>
      </c>
      <c r="E67" s="170">
        <f t="shared" si="15"/>
        <v>0</v>
      </c>
      <c r="F67" s="170">
        <f t="shared" si="15"/>
        <v>0</v>
      </c>
      <c r="G67" s="170">
        <f t="shared" si="15"/>
        <v>0</v>
      </c>
    </row>
    <row r="68" spans="1:7" x14ac:dyDescent="0.3">
      <c r="A68" s="58" t="s">
        <v>292</v>
      </c>
      <c r="B68" s="169">
        <v>0</v>
      </c>
      <c r="C68" s="169">
        <v>0</v>
      </c>
      <c r="D68" s="169">
        <v>0</v>
      </c>
      <c r="E68" s="169">
        <v>0</v>
      </c>
      <c r="F68" s="169">
        <v>0</v>
      </c>
      <c r="G68" s="169">
        <f t="shared" ref="G68" si="16">F68-B68</f>
        <v>0</v>
      </c>
    </row>
    <row r="69" spans="1:7" x14ac:dyDescent="0.3">
      <c r="A69" s="45"/>
      <c r="B69" s="172"/>
      <c r="C69" s="172"/>
      <c r="D69" s="172"/>
      <c r="E69" s="172"/>
      <c r="F69" s="172"/>
      <c r="G69" s="172"/>
    </row>
    <row r="70" spans="1:7" x14ac:dyDescent="0.3">
      <c r="A70" s="3" t="s">
        <v>293</v>
      </c>
      <c r="B70" s="170">
        <f t="shared" ref="B70:G70" si="17">B41+B65+B67</f>
        <v>643531000</v>
      </c>
      <c r="C70" s="170">
        <f t="shared" si="17"/>
        <v>111636763.78</v>
      </c>
      <c r="D70" s="170">
        <f t="shared" si="17"/>
        <v>755167763.77999997</v>
      </c>
      <c r="E70" s="170">
        <f t="shared" si="17"/>
        <v>637403017.82999992</v>
      </c>
      <c r="F70" s="170">
        <f t="shared" si="17"/>
        <v>624675855.93999994</v>
      </c>
      <c r="G70" s="170">
        <f t="shared" si="17"/>
        <v>-18855144.059999999</v>
      </c>
    </row>
    <row r="71" spans="1:7" x14ac:dyDescent="0.3">
      <c r="A71" s="45"/>
      <c r="B71" s="172"/>
      <c r="C71" s="172"/>
      <c r="D71" s="172"/>
      <c r="E71" s="172"/>
      <c r="F71" s="172"/>
      <c r="G71" s="172"/>
    </row>
    <row r="72" spans="1:7" x14ac:dyDescent="0.3">
      <c r="A72" s="3" t="s">
        <v>294</v>
      </c>
      <c r="B72" s="172"/>
      <c r="C72" s="172"/>
      <c r="D72" s="172"/>
      <c r="E72" s="172"/>
      <c r="F72" s="172"/>
      <c r="G72" s="172"/>
    </row>
    <row r="73" spans="1:7" x14ac:dyDescent="0.3">
      <c r="A73" s="67" t="s">
        <v>295</v>
      </c>
      <c r="B73" s="169">
        <v>0</v>
      </c>
      <c r="C73" s="169">
        <v>0</v>
      </c>
      <c r="D73" s="169">
        <v>0</v>
      </c>
      <c r="E73" s="169">
        <v>0</v>
      </c>
      <c r="F73" s="169">
        <v>0</v>
      </c>
      <c r="G73" s="169">
        <f>F73-B73</f>
        <v>0</v>
      </c>
    </row>
    <row r="74" spans="1:7" ht="28.8" x14ac:dyDescent="0.3">
      <c r="A74" s="67" t="s">
        <v>296</v>
      </c>
      <c r="B74" s="169">
        <v>0</v>
      </c>
      <c r="C74" s="169">
        <v>0</v>
      </c>
      <c r="D74" s="169">
        <v>0</v>
      </c>
      <c r="E74" s="169">
        <v>0</v>
      </c>
      <c r="F74" s="169">
        <v>0</v>
      </c>
      <c r="G74" s="169">
        <f>F74-B74</f>
        <v>0</v>
      </c>
    </row>
    <row r="75" spans="1:7" x14ac:dyDescent="0.3">
      <c r="A75" s="18" t="s">
        <v>297</v>
      </c>
      <c r="B75" s="170">
        <f t="shared" ref="B75:G75" si="18">B73+B74</f>
        <v>0</v>
      </c>
      <c r="C75" s="170">
        <f t="shared" si="18"/>
        <v>0</v>
      </c>
      <c r="D75" s="170">
        <f t="shared" si="18"/>
        <v>0</v>
      </c>
      <c r="E75" s="170">
        <f t="shared" si="18"/>
        <v>0</v>
      </c>
      <c r="F75" s="170">
        <f t="shared" si="18"/>
        <v>0</v>
      </c>
      <c r="G75" s="170">
        <f t="shared" si="18"/>
        <v>0</v>
      </c>
    </row>
    <row r="76" spans="1:7" x14ac:dyDescent="0.3">
      <c r="A76" s="55"/>
      <c r="B76" s="165"/>
      <c r="C76" s="165"/>
      <c r="D76" s="165"/>
      <c r="E76" s="165"/>
      <c r="F76" s="165"/>
      <c r="G76" s="1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38 B60:F67 G9:G15 G60:G67 G55:G58 G38:G53 B42:F47 C41:F41 B50:F58 B69:F75 G69:G76 B40:F40 B39:C39 E39:F39" unlockedFormula="1"/>
    <ignoredError sqref="B28:D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B177" sqref="B177"/>
    </sheetView>
  </sheetViews>
  <sheetFormatPr baseColWidth="10" defaultColWidth="11" defaultRowHeight="14.4" x14ac:dyDescent="0.3"/>
  <cols>
    <col min="1" max="1" width="89.44140625" bestFit="1" customWidth="1"/>
    <col min="2" max="2" width="17.21875" customWidth="1"/>
    <col min="3" max="3" width="19.33203125" customWidth="1"/>
    <col min="4" max="4" width="17.6640625" customWidth="1"/>
    <col min="5" max="5" width="18.21875" customWidth="1"/>
    <col min="6" max="6" width="17.88671875" customWidth="1"/>
    <col min="7" max="7" width="16.6640625" customWidth="1"/>
    <col min="8" max="8" width="2.33203125" customWidth="1"/>
  </cols>
  <sheetData>
    <row r="1" spans="1:7" ht="40.950000000000003" customHeight="1" x14ac:dyDescent="0.3">
      <c r="A1" s="298" t="s">
        <v>298</v>
      </c>
      <c r="B1" s="290"/>
      <c r="C1" s="290"/>
      <c r="D1" s="290"/>
      <c r="E1" s="290"/>
      <c r="F1" s="290"/>
      <c r="G1" s="291"/>
    </row>
    <row r="2" spans="1:7" x14ac:dyDescent="0.3">
      <c r="A2" s="125" t="str">
        <f>'Formato 1'!A2</f>
        <v>Municipio Dolores Hidalgo CIN (a)</v>
      </c>
      <c r="B2" s="125"/>
      <c r="C2" s="125"/>
      <c r="D2" s="125"/>
      <c r="E2" s="125"/>
      <c r="F2" s="125"/>
      <c r="G2" s="125"/>
    </row>
    <row r="3" spans="1:7" x14ac:dyDescent="0.3">
      <c r="A3" s="126" t="s">
        <v>299</v>
      </c>
      <c r="B3" s="126"/>
      <c r="C3" s="126"/>
      <c r="D3" s="126"/>
      <c r="E3" s="126"/>
      <c r="F3" s="126"/>
      <c r="G3" s="126"/>
    </row>
    <row r="4" spans="1:7" x14ac:dyDescent="0.3">
      <c r="A4" s="126" t="s">
        <v>300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30 de Septiembre de 2025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296" t="s">
        <v>6</v>
      </c>
      <c r="B7" s="296" t="s">
        <v>301</v>
      </c>
      <c r="C7" s="296"/>
      <c r="D7" s="296"/>
      <c r="E7" s="296"/>
      <c r="F7" s="296"/>
      <c r="G7" s="297" t="s">
        <v>302</v>
      </c>
    </row>
    <row r="8" spans="1:7" ht="28.8" x14ac:dyDescent="0.3">
      <c r="A8" s="296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96"/>
    </row>
    <row r="9" spans="1:7" x14ac:dyDescent="0.3">
      <c r="A9" s="27" t="s">
        <v>307</v>
      </c>
      <c r="B9" s="83">
        <f>SUM(B10,B18,B28,B38,B48,B58,B62,B71,B75)</f>
        <v>345530999.99999994</v>
      </c>
      <c r="C9" s="83">
        <f t="shared" ref="C9:G9" si="0">SUM(C10,C18,C28,C38,C48,C58,C62,C71,C75)</f>
        <v>132651830.77000001</v>
      </c>
      <c r="D9" s="83">
        <f t="shared" si="0"/>
        <v>478182830.76999998</v>
      </c>
      <c r="E9" s="83">
        <f t="shared" si="0"/>
        <v>323126153.26999998</v>
      </c>
      <c r="F9" s="83">
        <f t="shared" si="0"/>
        <v>323126153.26999998</v>
      </c>
      <c r="G9" s="83">
        <f t="shared" si="0"/>
        <v>155056677.5</v>
      </c>
    </row>
    <row r="10" spans="1:7" x14ac:dyDescent="0.3">
      <c r="A10" s="84" t="s">
        <v>308</v>
      </c>
      <c r="B10" s="83">
        <f>SUM(B11:B17)</f>
        <v>183864549.39999998</v>
      </c>
      <c r="C10" s="83">
        <f>SUM(C11:C17)</f>
        <v>9048547.4600000009</v>
      </c>
      <c r="D10" s="83">
        <f t="shared" ref="D10:G10" si="1">SUM(D11:D17)</f>
        <v>192913096.85999998</v>
      </c>
      <c r="E10" s="83">
        <f t="shared" si="1"/>
        <v>120572136.62</v>
      </c>
      <c r="F10" s="83">
        <f t="shared" si="1"/>
        <v>120572136.62</v>
      </c>
      <c r="G10" s="83">
        <f t="shared" si="1"/>
        <v>72340960.239999995</v>
      </c>
    </row>
    <row r="11" spans="1:7" x14ac:dyDescent="0.3">
      <c r="A11" s="85" t="s">
        <v>309</v>
      </c>
      <c r="B11" s="174">
        <v>111282109.56999999</v>
      </c>
      <c r="C11" s="253">
        <v>3165193</v>
      </c>
      <c r="D11" s="254">
        <f>B11+C11</f>
        <v>114447302.56999999</v>
      </c>
      <c r="E11" s="253">
        <v>83120152.400000006</v>
      </c>
      <c r="F11" s="253">
        <v>83120152.400000006</v>
      </c>
      <c r="G11" s="75">
        <f>D11-E11</f>
        <v>31327150.169999987</v>
      </c>
    </row>
    <row r="12" spans="1:7" x14ac:dyDescent="0.3">
      <c r="A12" s="85" t="s">
        <v>310</v>
      </c>
      <c r="B12" s="174">
        <v>104025</v>
      </c>
      <c r="C12" s="253">
        <v>-104025</v>
      </c>
      <c r="D12" s="254">
        <f t="shared" ref="D12:D17" si="2">B12+C12</f>
        <v>0</v>
      </c>
      <c r="E12" s="253">
        <v>0</v>
      </c>
      <c r="F12" s="253">
        <v>0</v>
      </c>
      <c r="G12" s="75">
        <f t="shared" ref="G12:G17" si="3">D12-E12</f>
        <v>0</v>
      </c>
    </row>
    <row r="13" spans="1:7" x14ac:dyDescent="0.3">
      <c r="A13" s="85" t="s">
        <v>311</v>
      </c>
      <c r="B13" s="174">
        <v>24554312.329999998</v>
      </c>
      <c r="C13" s="253">
        <v>3163804.68</v>
      </c>
      <c r="D13" s="254">
        <f t="shared" si="2"/>
        <v>27718117.009999998</v>
      </c>
      <c r="E13" s="253">
        <v>7058384.5</v>
      </c>
      <c r="F13" s="253">
        <v>7058384.5</v>
      </c>
      <c r="G13" s="75">
        <f t="shared" si="3"/>
        <v>20659732.509999998</v>
      </c>
    </row>
    <row r="14" spans="1:7" x14ac:dyDescent="0.3">
      <c r="A14" s="85" t="s">
        <v>312</v>
      </c>
      <c r="B14" s="174">
        <v>13560000</v>
      </c>
      <c r="C14" s="253">
        <v>2000000</v>
      </c>
      <c r="D14" s="254">
        <f t="shared" si="2"/>
        <v>15560000</v>
      </c>
      <c r="E14" s="253">
        <v>12679032.789999999</v>
      </c>
      <c r="F14" s="253">
        <v>12679032.789999999</v>
      </c>
      <c r="G14" s="75">
        <f t="shared" si="3"/>
        <v>2880967.2100000009</v>
      </c>
    </row>
    <row r="15" spans="1:7" x14ac:dyDescent="0.3">
      <c r="A15" s="85" t="s">
        <v>313</v>
      </c>
      <c r="B15" s="174">
        <v>33155768.690000001</v>
      </c>
      <c r="C15" s="253">
        <v>778903.3</v>
      </c>
      <c r="D15" s="254">
        <f t="shared" si="2"/>
        <v>33934671.990000002</v>
      </c>
      <c r="E15" s="253">
        <v>17714566.93</v>
      </c>
      <c r="F15" s="253">
        <v>17714566.93</v>
      </c>
      <c r="G15" s="75">
        <f t="shared" si="3"/>
        <v>16220105.060000002</v>
      </c>
    </row>
    <row r="16" spans="1:7" x14ac:dyDescent="0.3">
      <c r="A16" s="85" t="s">
        <v>314</v>
      </c>
      <c r="B16" s="173">
        <v>0</v>
      </c>
      <c r="C16" s="254">
        <v>0</v>
      </c>
      <c r="D16" s="254">
        <f t="shared" si="2"/>
        <v>0</v>
      </c>
      <c r="E16" s="254">
        <v>0</v>
      </c>
      <c r="F16" s="254">
        <v>0</v>
      </c>
      <c r="G16" s="75">
        <f t="shared" si="3"/>
        <v>0</v>
      </c>
    </row>
    <row r="17" spans="1:7" x14ac:dyDescent="0.3">
      <c r="A17" s="85" t="s">
        <v>315</v>
      </c>
      <c r="B17" s="174">
        <v>1208333.81</v>
      </c>
      <c r="C17" s="253">
        <v>44671.48</v>
      </c>
      <c r="D17" s="254">
        <f t="shared" si="2"/>
        <v>1253005.29</v>
      </c>
      <c r="E17" s="253">
        <v>0</v>
      </c>
      <c r="F17" s="253">
        <v>0</v>
      </c>
      <c r="G17" s="75">
        <f t="shared" si="3"/>
        <v>1253005.29</v>
      </c>
    </row>
    <row r="18" spans="1:7" x14ac:dyDescent="0.3">
      <c r="A18" s="84" t="s">
        <v>316</v>
      </c>
      <c r="B18" s="83">
        <f t="shared" ref="B18:G18" si="4">SUM(B19:B27)</f>
        <v>7351030</v>
      </c>
      <c r="C18" s="83">
        <f t="shared" si="4"/>
        <v>1526035.0499999998</v>
      </c>
      <c r="D18" s="83">
        <f t="shared" si="4"/>
        <v>8877065.0499999989</v>
      </c>
      <c r="E18" s="83">
        <f t="shared" si="4"/>
        <v>6319032.1400000006</v>
      </c>
      <c r="F18" s="83">
        <f t="shared" si="4"/>
        <v>6319032.1400000006</v>
      </c>
      <c r="G18" s="83">
        <f t="shared" si="4"/>
        <v>2558032.9099999997</v>
      </c>
    </row>
    <row r="19" spans="1:7" x14ac:dyDescent="0.3">
      <c r="A19" s="85" t="s">
        <v>317</v>
      </c>
      <c r="B19" s="178">
        <v>3953380</v>
      </c>
      <c r="C19" s="253">
        <v>-133045.29</v>
      </c>
      <c r="D19" s="254">
        <f t="shared" ref="D19:D27" si="5">B19+C19</f>
        <v>3820334.71</v>
      </c>
      <c r="E19" s="253">
        <v>2673226.2000000002</v>
      </c>
      <c r="F19" s="253">
        <v>2673226.2000000002</v>
      </c>
      <c r="G19" s="75">
        <f>D19-E19</f>
        <v>1147108.5099999998</v>
      </c>
    </row>
    <row r="20" spans="1:7" x14ac:dyDescent="0.3">
      <c r="A20" s="85" t="s">
        <v>318</v>
      </c>
      <c r="B20" s="178">
        <v>23000</v>
      </c>
      <c r="C20" s="253">
        <v>0</v>
      </c>
      <c r="D20" s="254">
        <f t="shared" si="5"/>
        <v>23000</v>
      </c>
      <c r="E20" s="253">
        <v>19889.54</v>
      </c>
      <c r="F20" s="253">
        <v>19889.54</v>
      </c>
      <c r="G20" s="75">
        <f t="shared" ref="G20:G27" si="6">D20-E20</f>
        <v>3110.4599999999991</v>
      </c>
    </row>
    <row r="21" spans="1:7" x14ac:dyDescent="0.3">
      <c r="A21" s="85" t="s">
        <v>319</v>
      </c>
      <c r="B21" s="177">
        <v>0</v>
      </c>
      <c r="C21" s="254">
        <v>0</v>
      </c>
      <c r="D21" s="254">
        <f t="shared" si="5"/>
        <v>0</v>
      </c>
      <c r="E21" s="254">
        <v>0</v>
      </c>
      <c r="F21" s="254">
        <v>0</v>
      </c>
      <c r="G21" s="75">
        <f t="shared" si="6"/>
        <v>0</v>
      </c>
    </row>
    <row r="22" spans="1:7" x14ac:dyDescent="0.3">
      <c r="A22" s="85" t="s">
        <v>320</v>
      </c>
      <c r="B22" s="178">
        <v>81000</v>
      </c>
      <c r="C22" s="253">
        <v>242423.79</v>
      </c>
      <c r="D22" s="254">
        <f t="shared" si="5"/>
        <v>323423.79000000004</v>
      </c>
      <c r="E22" s="253">
        <v>218489.1</v>
      </c>
      <c r="F22" s="253">
        <v>218489.1</v>
      </c>
      <c r="G22" s="75">
        <f t="shared" si="6"/>
        <v>104934.69000000003</v>
      </c>
    </row>
    <row r="23" spans="1:7" x14ac:dyDescent="0.3">
      <c r="A23" s="85" t="s">
        <v>321</v>
      </c>
      <c r="B23" s="178">
        <v>0</v>
      </c>
      <c r="C23" s="253">
        <v>8717.19</v>
      </c>
      <c r="D23" s="254">
        <f t="shared" si="5"/>
        <v>8717.19</v>
      </c>
      <c r="E23" s="253">
        <v>8687.19</v>
      </c>
      <c r="F23" s="253">
        <v>8687.19</v>
      </c>
      <c r="G23" s="75">
        <f t="shared" si="6"/>
        <v>30</v>
      </c>
    </row>
    <row r="24" spans="1:7" x14ac:dyDescent="0.3">
      <c r="A24" s="85" t="s">
        <v>322</v>
      </c>
      <c r="B24" s="178">
        <v>2408500</v>
      </c>
      <c r="C24" s="253">
        <v>63584.74</v>
      </c>
      <c r="D24" s="254">
        <f t="shared" si="5"/>
        <v>2472084.7400000002</v>
      </c>
      <c r="E24" s="253">
        <v>1669936.61</v>
      </c>
      <c r="F24" s="253">
        <v>1669936.61</v>
      </c>
      <c r="G24" s="75">
        <f t="shared" si="6"/>
        <v>802148.13000000012</v>
      </c>
    </row>
    <row r="25" spans="1:7" x14ac:dyDescent="0.3">
      <c r="A25" s="85" t="s">
        <v>323</v>
      </c>
      <c r="B25" s="178">
        <v>294500</v>
      </c>
      <c r="C25" s="253">
        <v>482674.8</v>
      </c>
      <c r="D25" s="254">
        <f t="shared" si="5"/>
        <v>777174.8</v>
      </c>
      <c r="E25" s="253">
        <v>760224.48</v>
      </c>
      <c r="F25" s="253">
        <v>760224.48</v>
      </c>
      <c r="G25" s="75">
        <f t="shared" si="6"/>
        <v>16950.320000000065</v>
      </c>
    </row>
    <row r="26" spans="1:7" x14ac:dyDescent="0.3">
      <c r="A26" s="85" t="s">
        <v>324</v>
      </c>
      <c r="B26" s="177">
        <v>0</v>
      </c>
      <c r="C26" s="254">
        <v>0</v>
      </c>
      <c r="D26" s="254">
        <f t="shared" si="5"/>
        <v>0</v>
      </c>
      <c r="E26" s="254">
        <v>0</v>
      </c>
      <c r="F26" s="254">
        <v>0</v>
      </c>
      <c r="G26" s="75">
        <f t="shared" si="6"/>
        <v>0</v>
      </c>
    </row>
    <row r="27" spans="1:7" x14ac:dyDescent="0.3">
      <c r="A27" s="85" t="s">
        <v>325</v>
      </c>
      <c r="B27" s="178">
        <v>590650</v>
      </c>
      <c r="C27" s="253">
        <v>861679.82</v>
      </c>
      <c r="D27" s="254">
        <f t="shared" si="5"/>
        <v>1452329.8199999998</v>
      </c>
      <c r="E27" s="253">
        <v>968579.02</v>
      </c>
      <c r="F27" s="253">
        <v>968579.02</v>
      </c>
      <c r="G27" s="75">
        <f t="shared" si="6"/>
        <v>483750.79999999981</v>
      </c>
    </row>
    <row r="28" spans="1:7" x14ac:dyDescent="0.3">
      <c r="A28" s="84" t="s">
        <v>326</v>
      </c>
      <c r="B28" s="83">
        <f t="shared" ref="B28:G28" si="7">SUM(B29:B37)</f>
        <v>73029880.379999995</v>
      </c>
      <c r="C28" s="83">
        <f t="shared" si="7"/>
        <v>48512394.340000004</v>
      </c>
      <c r="D28" s="83">
        <f t="shared" si="7"/>
        <v>121542274.72</v>
      </c>
      <c r="E28" s="83">
        <f t="shared" si="7"/>
        <v>93048952.900000006</v>
      </c>
      <c r="F28" s="83">
        <f t="shared" si="7"/>
        <v>93048952.900000006</v>
      </c>
      <c r="G28" s="83">
        <f t="shared" si="7"/>
        <v>28493321.82</v>
      </c>
    </row>
    <row r="29" spans="1:7" x14ac:dyDescent="0.3">
      <c r="A29" s="85" t="s">
        <v>327</v>
      </c>
      <c r="B29" s="179">
        <v>19392000</v>
      </c>
      <c r="C29" s="253">
        <v>627000</v>
      </c>
      <c r="D29" s="254">
        <f t="shared" ref="D29:D37" si="8">B29+C29</f>
        <v>20019000</v>
      </c>
      <c r="E29" s="253">
        <v>19382105.289999999</v>
      </c>
      <c r="F29" s="253">
        <v>19382105.289999999</v>
      </c>
      <c r="G29" s="75">
        <f>D29-E29</f>
        <v>636894.71000000089</v>
      </c>
    </row>
    <row r="30" spans="1:7" x14ac:dyDescent="0.3">
      <c r="A30" s="85" t="s">
        <v>328</v>
      </c>
      <c r="B30" s="179">
        <v>267254.2</v>
      </c>
      <c r="C30" s="253">
        <v>58377.08</v>
      </c>
      <c r="D30" s="254">
        <f t="shared" si="8"/>
        <v>325631.28000000003</v>
      </c>
      <c r="E30" s="253">
        <v>225497.95</v>
      </c>
      <c r="F30" s="253">
        <v>225497.95</v>
      </c>
      <c r="G30" s="75">
        <f t="shared" ref="G30:G37" si="9">D30-E30</f>
        <v>100133.33000000002</v>
      </c>
    </row>
    <row r="31" spans="1:7" x14ac:dyDescent="0.3">
      <c r="A31" s="85" t="s">
        <v>329</v>
      </c>
      <c r="B31" s="179">
        <v>1118000</v>
      </c>
      <c r="C31" s="253">
        <v>4862018.6900000004</v>
      </c>
      <c r="D31" s="254">
        <f t="shared" si="8"/>
        <v>5980018.6900000004</v>
      </c>
      <c r="E31" s="253">
        <v>3599160.45</v>
      </c>
      <c r="F31" s="253">
        <v>3599160.45</v>
      </c>
      <c r="G31" s="75">
        <f t="shared" si="9"/>
        <v>2380858.2400000002</v>
      </c>
    </row>
    <row r="32" spans="1:7" x14ac:dyDescent="0.3">
      <c r="A32" s="85" t="s">
        <v>330</v>
      </c>
      <c r="B32" s="179">
        <v>587500</v>
      </c>
      <c r="C32" s="253">
        <v>575963.26</v>
      </c>
      <c r="D32" s="254">
        <f t="shared" si="8"/>
        <v>1163463.26</v>
      </c>
      <c r="E32" s="253">
        <v>1002336.89</v>
      </c>
      <c r="F32" s="253">
        <v>1002336.89</v>
      </c>
      <c r="G32" s="75">
        <f t="shared" si="9"/>
        <v>161126.37</v>
      </c>
    </row>
    <row r="33" spans="1:7" ht="14.4" customHeight="1" x14ac:dyDescent="0.3">
      <c r="A33" s="85" t="s">
        <v>331</v>
      </c>
      <c r="B33" s="179">
        <v>589800</v>
      </c>
      <c r="C33" s="253">
        <v>1328744.6100000001</v>
      </c>
      <c r="D33" s="254">
        <f t="shared" si="8"/>
        <v>1918544.61</v>
      </c>
      <c r="E33" s="253">
        <v>1398371</v>
      </c>
      <c r="F33" s="253">
        <v>1398371</v>
      </c>
      <c r="G33" s="75">
        <f t="shared" si="9"/>
        <v>520173.6100000001</v>
      </c>
    </row>
    <row r="34" spans="1:7" ht="14.4" customHeight="1" x14ac:dyDescent="0.3">
      <c r="A34" s="85" t="s">
        <v>332</v>
      </c>
      <c r="B34" s="179">
        <v>2348000</v>
      </c>
      <c r="C34" s="253">
        <v>2042228.48</v>
      </c>
      <c r="D34" s="254">
        <f t="shared" si="8"/>
        <v>4390228.4800000004</v>
      </c>
      <c r="E34" s="253">
        <v>4263608.24</v>
      </c>
      <c r="F34" s="253">
        <v>4263608.24</v>
      </c>
      <c r="G34" s="75">
        <f t="shared" si="9"/>
        <v>126620.24000000022</v>
      </c>
    </row>
    <row r="35" spans="1:7" ht="14.4" customHeight="1" x14ac:dyDescent="0.3">
      <c r="A35" s="85" t="s">
        <v>333</v>
      </c>
      <c r="B35" s="179">
        <v>1119900</v>
      </c>
      <c r="C35" s="253">
        <v>127440.06</v>
      </c>
      <c r="D35" s="254">
        <f t="shared" si="8"/>
        <v>1247340.06</v>
      </c>
      <c r="E35" s="253">
        <v>767548.66</v>
      </c>
      <c r="F35" s="253">
        <v>767548.66</v>
      </c>
      <c r="G35" s="75">
        <f t="shared" si="9"/>
        <v>479791.4</v>
      </c>
    </row>
    <row r="36" spans="1:7" ht="14.4" customHeight="1" x14ac:dyDescent="0.3">
      <c r="A36" s="85" t="s">
        <v>334</v>
      </c>
      <c r="B36" s="179">
        <v>41259400</v>
      </c>
      <c r="C36" s="253">
        <v>36615146.880000003</v>
      </c>
      <c r="D36" s="254">
        <f t="shared" si="8"/>
        <v>77874546.879999995</v>
      </c>
      <c r="E36" s="253">
        <v>56209845.049999997</v>
      </c>
      <c r="F36" s="253">
        <v>56209845.049999997</v>
      </c>
      <c r="G36" s="75">
        <f t="shared" si="9"/>
        <v>21664701.829999998</v>
      </c>
    </row>
    <row r="37" spans="1:7" ht="14.4" customHeight="1" x14ac:dyDescent="0.3">
      <c r="A37" s="85" t="s">
        <v>335</v>
      </c>
      <c r="B37" s="179">
        <v>6348026.1799999997</v>
      </c>
      <c r="C37" s="253">
        <v>2275475.2799999998</v>
      </c>
      <c r="D37" s="254">
        <f t="shared" si="8"/>
        <v>8623501.459999999</v>
      </c>
      <c r="E37" s="253">
        <v>6200479.3700000001</v>
      </c>
      <c r="F37" s="253">
        <v>6200479.3700000001</v>
      </c>
      <c r="G37" s="75">
        <f t="shared" si="9"/>
        <v>2423022.0899999989</v>
      </c>
    </row>
    <row r="38" spans="1:7" x14ac:dyDescent="0.3">
      <c r="A38" s="84" t="s">
        <v>336</v>
      </c>
      <c r="B38" s="83">
        <f t="shared" ref="B38:G38" si="10">SUM(B39:B47)</f>
        <v>54254336.150000006</v>
      </c>
      <c r="C38" s="83">
        <f t="shared" si="10"/>
        <v>15421221.610000001</v>
      </c>
      <c r="D38" s="83">
        <f t="shared" si="10"/>
        <v>69675557.760000005</v>
      </c>
      <c r="E38" s="83">
        <f t="shared" si="10"/>
        <v>48232978.859999999</v>
      </c>
      <c r="F38" s="83">
        <f t="shared" si="10"/>
        <v>48232978.859999999</v>
      </c>
      <c r="G38" s="83">
        <f t="shared" si="10"/>
        <v>21442578.899999999</v>
      </c>
    </row>
    <row r="39" spans="1:7" x14ac:dyDescent="0.3">
      <c r="A39" s="85" t="s">
        <v>337</v>
      </c>
      <c r="B39" s="181">
        <v>15375122.73</v>
      </c>
      <c r="C39" s="253">
        <v>2073200.15</v>
      </c>
      <c r="D39" s="254">
        <f t="shared" ref="D39:D47" si="11">B39+C39</f>
        <v>17448322.879999999</v>
      </c>
      <c r="E39" s="253">
        <v>13254531.15</v>
      </c>
      <c r="F39" s="253">
        <v>13254531.15</v>
      </c>
      <c r="G39" s="75">
        <f>D39-E39</f>
        <v>4193791.7299999986</v>
      </c>
    </row>
    <row r="40" spans="1:7" x14ac:dyDescent="0.3">
      <c r="A40" s="85" t="s">
        <v>338</v>
      </c>
      <c r="B40" s="180">
        <v>0</v>
      </c>
      <c r="C40" s="254">
        <v>0</v>
      </c>
      <c r="D40" s="254">
        <f t="shared" si="11"/>
        <v>0</v>
      </c>
      <c r="E40" s="254">
        <v>0</v>
      </c>
      <c r="F40" s="254">
        <v>0</v>
      </c>
      <c r="G40" s="75">
        <f t="shared" ref="G40:G47" si="12">D40-E40</f>
        <v>0</v>
      </c>
    </row>
    <row r="41" spans="1:7" x14ac:dyDescent="0.3">
      <c r="A41" s="85" t="s">
        <v>339</v>
      </c>
      <c r="B41" s="181">
        <v>0</v>
      </c>
      <c r="C41" s="253">
        <v>5425758.9800000004</v>
      </c>
      <c r="D41" s="254">
        <f t="shared" si="11"/>
        <v>5425758.9800000004</v>
      </c>
      <c r="E41" s="253">
        <v>4051159.52</v>
      </c>
      <c r="F41" s="253">
        <v>4051159.52</v>
      </c>
      <c r="G41" s="75">
        <f t="shared" si="12"/>
        <v>1374599.4600000004</v>
      </c>
    </row>
    <row r="42" spans="1:7" x14ac:dyDescent="0.3">
      <c r="A42" s="85" t="s">
        <v>340</v>
      </c>
      <c r="B42" s="181">
        <v>12073148.800000001</v>
      </c>
      <c r="C42" s="253">
        <v>7122262.4800000004</v>
      </c>
      <c r="D42" s="254">
        <f t="shared" si="11"/>
        <v>19195411.280000001</v>
      </c>
      <c r="E42" s="253">
        <v>12786449.07</v>
      </c>
      <c r="F42" s="253">
        <v>12786449.07</v>
      </c>
      <c r="G42" s="75">
        <f t="shared" si="12"/>
        <v>6408962.2100000009</v>
      </c>
    </row>
    <row r="43" spans="1:7" x14ac:dyDescent="0.3">
      <c r="A43" s="85" t="s">
        <v>341</v>
      </c>
      <c r="B43" s="181">
        <v>26806064.620000001</v>
      </c>
      <c r="C43" s="253">
        <v>800000</v>
      </c>
      <c r="D43" s="254">
        <f t="shared" si="11"/>
        <v>27606064.620000001</v>
      </c>
      <c r="E43" s="253">
        <v>18140839.120000001</v>
      </c>
      <c r="F43" s="253">
        <v>18140839.120000001</v>
      </c>
      <c r="G43" s="75">
        <f t="shared" si="12"/>
        <v>9465225.5</v>
      </c>
    </row>
    <row r="44" spans="1:7" x14ac:dyDescent="0.3">
      <c r="A44" s="85" t="s">
        <v>342</v>
      </c>
      <c r="B44" s="180">
        <v>0</v>
      </c>
      <c r="C44" s="254">
        <v>0</v>
      </c>
      <c r="D44" s="254">
        <f t="shared" si="11"/>
        <v>0</v>
      </c>
      <c r="E44" s="254">
        <v>0</v>
      </c>
      <c r="F44" s="254">
        <v>0</v>
      </c>
      <c r="G44" s="75">
        <f t="shared" si="12"/>
        <v>0</v>
      </c>
    </row>
    <row r="45" spans="1:7" x14ac:dyDescent="0.3">
      <c r="A45" s="85" t="s">
        <v>343</v>
      </c>
      <c r="B45" s="180">
        <v>0</v>
      </c>
      <c r="C45" s="254">
        <v>0</v>
      </c>
      <c r="D45" s="254">
        <f t="shared" si="11"/>
        <v>0</v>
      </c>
      <c r="E45" s="254">
        <v>0</v>
      </c>
      <c r="F45" s="254">
        <v>0</v>
      </c>
      <c r="G45" s="75">
        <f t="shared" si="12"/>
        <v>0</v>
      </c>
    </row>
    <row r="46" spans="1:7" x14ac:dyDescent="0.3">
      <c r="A46" s="85" t="s">
        <v>344</v>
      </c>
      <c r="B46" s="180">
        <v>0</v>
      </c>
      <c r="C46" s="254">
        <v>0</v>
      </c>
      <c r="D46" s="254">
        <f t="shared" si="11"/>
        <v>0</v>
      </c>
      <c r="E46" s="254">
        <v>0</v>
      </c>
      <c r="F46" s="254">
        <v>0</v>
      </c>
      <c r="G46" s="75">
        <f t="shared" si="12"/>
        <v>0</v>
      </c>
    </row>
    <row r="47" spans="1:7" x14ac:dyDescent="0.3">
      <c r="A47" s="85" t="s">
        <v>345</v>
      </c>
      <c r="B47" s="180">
        <v>0</v>
      </c>
      <c r="C47" s="254">
        <v>0</v>
      </c>
      <c r="D47" s="254">
        <f t="shared" si="11"/>
        <v>0</v>
      </c>
      <c r="E47" s="254">
        <v>0</v>
      </c>
      <c r="F47" s="254">
        <v>0</v>
      </c>
      <c r="G47" s="75">
        <f t="shared" si="12"/>
        <v>0</v>
      </c>
    </row>
    <row r="48" spans="1:7" x14ac:dyDescent="0.3">
      <c r="A48" s="84" t="s">
        <v>346</v>
      </c>
      <c r="B48" s="83">
        <f t="shared" ref="B48:G48" si="13">SUM(B49:B57)</f>
        <v>450000</v>
      </c>
      <c r="C48" s="83">
        <f t="shared" si="13"/>
        <v>754828.42999999993</v>
      </c>
      <c r="D48" s="83">
        <f t="shared" si="13"/>
        <v>1204828.4300000002</v>
      </c>
      <c r="E48" s="83">
        <f t="shared" si="13"/>
        <v>671288.15</v>
      </c>
      <c r="F48" s="83">
        <f t="shared" si="13"/>
        <v>671288.15</v>
      </c>
      <c r="G48" s="83">
        <f t="shared" si="13"/>
        <v>533540.28</v>
      </c>
    </row>
    <row r="49" spans="1:7" x14ac:dyDescent="0.3">
      <c r="A49" s="85" t="s">
        <v>347</v>
      </c>
      <c r="B49" s="183">
        <v>450000</v>
      </c>
      <c r="C49" s="253">
        <v>404243.08</v>
      </c>
      <c r="D49" s="254">
        <f t="shared" ref="D49:D57" si="14">B49+C49</f>
        <v>854243.08000000007</v>
      </c>
      <c r="E49" s="253">
        <v>403763.08</v>
      </c>
      <c r="F49" s="253">
        <v>403763.08</v>
      </c>
      <c r="G49" s="75">
        <f>D49-E49</f>
        <v>450480.00000000006</v>
      </c>
    </row>
    <row r="50" spans="1:7" x14ac:dyDescent="0.3">
      <c r="A50" s="85" t="s">
        <v>348</v>
      </c>
      <c r="B50" s="182">
        <v>0</v>
      </c>
      <c r="C50" s="254">
        <v>0</v>
      </c>
      <c r="D50" s="254">
        <f t="shared" si="14"/>
        <v>0</v>
      </c>
      <c r="E50" s="254">
        <v>0</v>
      </c>
      <c r="F50" s="254">
        <v>0</v>
      </c>
      <c r="G50" s="75">
        <f t="shared" ref="G50:G57" si="15">D50-E50</f>
        <v>0</v>
      </c>
    </row>
    <row r="51" spans="1:7" x14ac:dyDescent="0.3">
      <c r="A51" s="85" t="s">
        <v>349</v>
      </c>
      <c r="B51" s="182">
        <v>0</v>
      </c>
      <c r="C51" s="254">
        <v>0</v>
      </c>
      <c r="D51" s="254">
        <f t="shared" si="14"/>
        <v>0</v>
      </c>
      <c r="E51" s="254">
        <v>0</v>
      </c>
      <c r="F51" s="254">
        <v>0</v>
      </c>
      <c r="G51" s="75">
        <f t="shared" si="15"/>
        <v>0</v>
      </c>
    </row>
    <row r="52" spans="1:7" x14ac:dyDescent="0.3">
      <c r="A52" s="85" t="s">
        <v>350</v>
      </c>
      <c r="B52" s="183">
        <v>0</v>
      </c>
      <c r="C52" s="253">
        <v>65312.28</v>
      </c>
      <c r="D52" s="254">
        <f t="shared" si="14"/>
        <v>65312.28</v>
      </c>
      <c r="E52" s="253">
        <v>0</v>
      </c>
      <c r="F52" s="253">
        <v>0</v>
      </c>
      <c r="G52" s="75">
        <f t="shared" si="15"/>
        <v>65312.28</v>
      </c>
    </row>
    <row r="53" spans="1:7" x14ac:dyDescent="0.3">
      <c r="A53" s="85" t="s">
        <v>351</v>
      </c>
      <c r="B53" s="182">
        <v>0</v>
      </c>
      <c r="C53" s="254">
        <v>0</v>
      </c>
      <c r="D53" s="254">
        <f t="shared" si="14"/>
        <v>0</v>
      </c>
      <c r="E53" s="254">
        <v>0</v>
      </c>
      <c r="F53" s="254">
        <v>0</v>
      </c>
      <c r="G53" s="75">
        <f t="shared" si="15"/>
        <v>0</v>
      </c>
    </row>
    <row r="54" spans="1:7" x14ac:dyDescent="0.3">
      <c r="A54" s="85" t="s">
        <v>352</v>
      </c>
      <c r="B54" s="182">
        <v>0</v>
      </c>
      <c r="C54" s="253">
        <v>35846.32</v>
      </c>
      <c r="D54" s="254">
        <f t="shared" si="14"/>
        <v>35846.32</v>
      </c>
      <c r="E54" s="253">
        <v>18098.32</v>
      </c>
      <c r="F54" s="253">
        <v>18098.32</v>
      </c>
      <c r="G54" s="75">
        <f t="shared" si="15"/>
        <v>17748</v>
      </c>
    </row>
    <row r="55" spans="1:7" x14ac:dyDescent="0.3">
      <c r="A55" s="85" t="s">
        <v>353</v>
      </c>
      <c r="B55" s="182">
        <v>0</v>
      </c>
      <c r="C55" s="254">
        <v>0</v>
      </c>
      <c r="D55" s="254">
        <f t="shared" si="14"/>
        <v>0</v>
      </c>
      <c r="E55" s="254">
        <v>0</v>
      </c>
      <c r="F55" s="254">
        <v>0</v>
      </c>
      <c r="G55" s="75">
        <f t="shared" si="15"/>
        <v>0</v>
      </c>
    </row>
    <row r="56" spans="1:7" x14ac:dyDescent="0.3">
      <c r="A56" s="85" t="s">
        <v>354</v>
      </c>
      <c r="B56" s="182">
        <v>0</v>
      </c>
      <c r="C56" s="253">
        <v>249426.75</v>
      </c>
      <c r="D56" s="254">
        <f t="shared" si="14"/>
        <v>249426.75</v>
      </c>
      <c r="E56" s="253">
        <v>249426.75</v>
      </c>
      <c r="F56" s="253">
        <v>249426.75</v>
      </c>
      <c r="G56" s="75">
        <f t="shared" si="15"/>
        <v>0</v>
      </c>
    </row>
    <row r="57" spans="1:7" x14ac:dyDescent="0.3">
      <c r="A57" s="85" t="s">
        <v>355</v>
      </c>
      <c r="B57" s="182">
        <v>0</v>
      </c>
      <c r="C57" s="254">
        <v>0</v>
      </c>
      <c r="D57" s="254">
        <f t="shared" si="14"/>
        <v>0</v>
      </c>
      <c r="E57" s="254">
        <v>0</v>
      </c>
      <c r="F57" s="254">
        <v>0</v>
      </c>
      <c r="G57" s="75">
        <f t="shared" si="15"/>
        <v>0</v>
      </c>
    </row>
    <row r="58" spans="1:7" x14ac:dyDescent="0.3">
      <c r="A58" s="84" t="s">
        <v>356</v>
      </c>
      <c r="B58" s="83">
        <f t="shared" ref="B58:G58" si="16">SUM(B59:B61)</f>
        <v>0</v>
      </c>
      <c r="C58" s="83">
        <f t="shared" si="16"/>
        <v>56068527.890000001</v>
      </c>
      <c r="D58" s="83">
        <f t="shared" si="16"/>
        <v>56068527.890000001</v>
      </c>
      <c r="E58" s="83">
        <f t="shared" si="16"/>
        <v>34753518.960000001</v>
      </c>
      <c r="F58" s="83">
        <f t="shared" si="16"/>
        <v>34753518.960000001</v>
      </c>
      <c r="G58" s="83">
        <f t="shared" si="16"/>
        <v>21315008.930000007</v>
      </c>
    </row>
    <row r="59" spans="1:7" x14ac:dyDescent="0.3">
      <c r="A59" s="85" t="s">
        <v>357</v>
      </c>
      <c r="B59" s="184">
        <v>0</v>
      </c>
      <c r="C59" s="253">
        <v>37503064.880000003</v>
      </c>
      <c r="D59" s="254">
        <f t="shared" ref="D59:D61" si="17">B59+C59</f>
        <v>37503064.880000003</v>
      </c>
      <c r="E59" s="253">
        <v>23615612.109999999</v>
      </c>
      <c r="F59" s="253">
        <v>23615612.109999999</v>
      </c>
      <c r="G59" s="75">
        <f>D59-E59</f>
        <v>13887452.770000003</v>
      </c>
    </row>
    <row r="60" spans="1:7" x14ac:dyDescent="0.3">
      <c r="A60" s="85" t="s">
        <v>358</v>
      </c>
      <c r="B60" s="184">
        <v>0</v>
      </c>
      <c r="C60" s="253">
        <v>13997125.59</v>
      </c>
      <c r="D60" s="254">
        <f t="shared" si="17"/>
        <v>13997125.59</v>
      </c>
      <c r="E60" s="253">
        <v>9600293.5999999996</v>
      </c>
      <c r="F60" s="253">
        <v>9600293.5999999996</v>
      </c>
      <c r="G60" s="75">
        <f t="shared" ref="G60:G61" si="18">D60-E60</f>
        <v>4396831.99</v>
      </c>
    </row>
    <row r="61" spans="1:7" x14ac:dyDescent="0.3">
      <c r="A61" s="85" t="s">
        <v>359</v>
      </c>
      <c r="B61" s="184">
        <v>0</v>
      </c>
      <c r="C61" s="253">
        <v>4568337.42</v>
      </c>
      <c r="D61" s="254">
        <f t="shared" si="17"/>
        <v>4568337.42</v>
      </c>
      <c r="E61" s="253">
        <v>1537613.25</v>
      </c>
      <c r="F61" s="253">
        <v>1537613.25</v>
      </c>
      <c r="G61" s="75">
        <f t="shared" si="18"/>
        <v>3030724.17</v>
      </c>
    </row>
    <row r="62" spans="1:7" x14ac:dyDescent="0.3">
      <c r="A62" s="84" t="s">
        <v>360</v>
      </c>
      <c r="B62" s="83">
        <f t="shared" ref="B62:G62" si="19">SUM(B63:B67,B69:B70)</f>
        <v>2433018.15</v>
      </c>
      <c r="C62" s="83">
        <f t="shared" si="19"/>
        <v>-647424.01</v>
      </c>
      <c r="D62" s="83">
        <f t="shared" si="19"/>
        <v>1785594.14</v>
      </c>
      <c r="E62" s="83">
        <f t="shared" si="19"/>
        <v>0</v>
      </c>
      <c r="F62" s="83">
        <f t="shared" si="19"/>
        <v>0</v>
      </c>
      <c r="G62" s="83">
        <f t="shared" si="19"/>
        <v>1785594.14</v>
      </c>
    </row>
    <row r="63" spans="1:7" x14ac:dyDescent="0.3">
      <c r="A63" s="85" t="s">
        <v>361</v>
      </c>
      <c r="B63" s="186">
        <v>0</v>
      </c>
      <c r="C63" s="186">
        <v>0</v>
      </c>
      <c r="D63" s="186">
        <v>0</v>
      </c>
      <c r="E63" s="186">
        <v>0</v>
      </c>
      <c r="F63" s="186">
        <v>0</v>
      </c>
      <c r="G63" s="75">
        <f>D63-E63</f>
        <v>0</v>
      </c>
    </row>
    <row r="64" spans="1:7" x14ac:dyDescent="0.3">
      <c r="A64" s="85" t="s">
        <v>362</v>
      </c>
      <c r="B64" s="186">
        <v>0</v>
      </c>
      <c r="C64" s="186">
        <v>0</v>
      </c>
      <c r="D64" s="186">
        <v>0</v>
      </c>
      <c r="E64" s="186">
        <v>0</v>
      </c>
      <c r="F64" s="186">
        <v>0</v>
      </c>
      <c r="G64" s="75">
        <f t="shared" ref="G64:G70" si="20">D64-E64</f>
        <v>0</v>
      </c>
    </row>
    <row r="65" spans="1:7" x14ac:dyDescent="0.3">
      <c r="A65" s="85" t="s">
        <v>363</v>
      </c>
      <c r="B65" s="186">
        <v>0</v>
      </c>
      <c r="C65" s="186">
        <v>0</v>
      </c>
      <c r="D65" s="186">
        <v>0</v>
      </c>
      <c r="E65" s="186">
        <v>0</v>
      </c>
      <c r="F65" s="186">
        <v>0</v>
      </c>
      <c r="G65" s="75">
        <f t="shared" si="20"/>
        <v>0</v>
      </c>
    </row>
    <row r="66" spans="1:7" x14ac:dyDescent="0.3">
      <c r="A66" s="85" t="s">
        <v>364</v>
      </c>
      <c r="B66" s="186">
        <v>0</v>
      </c>
      <c r="C66" s="186">
        <v>0</v>
      </c>
      <c r="D66" s="186">
        <v>0</v>
      </c>
      <c r="E66" s="186">
        <v>0</v>
      </c>
      <c r="F66" s="186">
        <v>0</v>
      </c>
      <c r="G66" s="75">
        <f t="shared" si="20"/>
        <v>0</v>
      </c>
    </row>
    <row r="67" spans="1:7" x14ac:dyDescent="0.3">
      <c r="A67" s="85" t="s">
        <v>365</v>
      </c>
      <c r="B67" s="186">
        <v>0</v>
      </c>
      <c r="C67" s="186">
        <v>0</v>
      </c>
      <c r="D67" s="186">
        <v>0</v>
      </c>
      <c r="E67" s="186">
        <v>0</v>
      </c>
      <c r="F67" s="186">
        <v>0</v>
      </c>
      <c r="G67" s="75">
        <f t="shared" si="20"/>
        <v>0</v>
      </c>
    </row>
    <row r="68" spans="1:7" x14ac:dyDescent="0.3">
      <c r="A68" s="85" t="s">
        <v>366</v>
      </c>
      <c r="B68" s="203">
        <v>0</v>
      </c>
      <c r="C68" s="203">
        <v>0</v>
      </c>
      <c r="D68" s="203">
        <v>0</v>
      </c>
      <c r="E68" s="203">
        <v>0</v>
      </c>
      <c r="F68" s="203">
        <v>0</v>
      </c>
      <c r="G68" s="75">
        <f t="shared" ref="G68" si="21">D68-E68</f>
        <v>0</v>
      </c>
    </row>
    <row r="69" spans="1:7" x14ac:dyDescent="0.3">
      <c r="A69" s="85" t="s">
        <v>367</v>
      </c>
      <c r="B69" s="186">
        <v>0</v>
      </c>
      <c r="C69" s="186">
        <v>0</v>
      </c>
      <c r="D69" s="186">
        <v>0</v>
      </c>
      <c r="E69" s="186">
        <v>0</v>
      </c>
      <c r="F69" s="186">
        <v>0</v>
      </c>
      <c r="G69" s="75">
        <f t="shared" si="20"/>
        <v>0</v>
      </c>
    </row>
    <row r="70" spans="1:7" x14ac:dyDescent="0.3">
      <c r="A70" s="85" t="s">
        <v>368</v>
      </c>
      <c r="B70" s="185">
        <v>2433018.15</v>
      </c>
      <c r="C70" s="253">
        <v>-647424.01</v>
      </c>
      <c r="D70" s="254">
        <f t="shared" ref="D70" si="22">B70+C70</f>
        <v>1785594.14</v>
      </c>
      <c r="E70" s="253">
        <v>0</v>
      </c>
      <c r="F70" s="253">
        <v>0</v>
      </c>
      <c r="G70" s="75">
        <f t="shared" si="20"/>
        <v>1785594.14</v>
      </c>
    </row>
    <row r="71" spans="1:7" x14ac:dyDescent="0.3">
      <c r="A71" s="84" t="s">
        <v>369</v>
      </c>
      <c r="B71" s="83">
        <f t="shared" ref="B71:G71" si="23">SUM(B72:B74)</f>
        <v>0</v>
      </c>
      <c r="C71" s="83">
        <f t="shared" si="23"/>
        <v>1967700</v>
      </c>
      <c r="D71" s="83">
        <f t="shared" si="23"/>
        <v>1967700</v>
      </c>
      <c r="E71" s="83">
        <f t="shared" si="23"/>
        <v>1167055</v>
      </c>
      <c r="F71" s="83">
        <f t="shared" si="23"/>
        <v>1167055</v>
      </c>
      <c r="G71" s="83">
        <f t="shared" si="23"/>
        <v>800645</v>
      </c>
    </row>
    <row r="72" spans="1:7" x14ac:dyDescent="0.3">
      <c r="A72" s="85" t="s">
        <v>370</v>
      </c>
      <c r="B72" s="187">
        <v>0</v>
      </c>
      <c r="C72" s="187">
        <v>0</v>
      </c>
      <c r="D72" s="187">
        <v>0</v>
      </c>
      <c r="E72" s="187">
        <v>0</v>
      </c>
      <c r="F72" s="187">
        <v>0</v>
      </c>
      <c r="G72" s="75">
        <f>D72-E72</f>
        <v>0</v>
      </c>
    </row>
    <row r="73" spans="1:7" x14ac:dyDescent="0.3">
      <c r="A73" s="85" t="s">
        <v>371</v>
      </c>
      <c r="B73" s="187">
        <v>0</v>
      </c>
      <c r="C73" s="187">
        <v>0</v>
      </c>
      <c r="D73" s="187">
        <v>0</v>
      </c>
      <c r="E73" s="187">
        <v>0</v>
      </c>
      <c r="F73" s="187">
        <v>0</v>
      </c>
      <c r="G73" s="75">
        <f t="shared" ref="G73:G74" si="24">D73-E73</f>
        <v>0</v>
      </c>
    </row>
    <row r="74" spans="1:7" x14ac:dyDescent="0.3">
      <c r="A74" s="85" t="s">
        <v>372</v>
      </c>
      <c r="B74" s="188">
        <v>0</v>
      </c>
      <c r="C74" s="253">
        <v>1967700</v>
      </c>
      <c r="D74" s="254">
        <f t="shared" ref="D74" si="25">B74+C74</f>
        <v>1967700</v>
      </c>
      <c r="E74" s="253">
        <v>1167055</v>
      </c>
      <c r="F74" s="253">
        <v>1167055</v>
      </c>
      <c r="G74" s="75">
        <f t="shared" si="24"/>
        <v>800645</v>
      </c>
    </row>
    <row r="75" spans="1:7" x14ac:dyDescent="0.3">
      <c r="A75" s="84" t="s">
        <v>373</v>
      </c>
      <c r="B75" s="83">
        <f t="shared" ref="B75:G75" si="26">SUM(B76:B82)</f>
        <v>24148185.920000002</v>
      </c>
      <c r="C75" s="83">
        <f t="shared" si="26"/>
        <v>0</v>
      </c>
      <c r="D75" s="83">
        <f t="shared" si="26"/>
        <v>24148185.920000002</v>
      </c>
      <c r="E75" s="83">
        <f t="shared" si="26"/>
        <v>18361190.640000001</v>
      </c>
      <c r="F75" s="83">
        <f t="shared" si="26"/>
        <v>18361190.640000001</v>
      </c>
      <c r="G75" s="83">
        <f t="shared" si="26"/>
        <v>5786995.2799999993</v>
      </c>
    </row>
    <row r="76" spans="1:7" x14ac:dyDescent="0.3">
      <c r="A76" s="85" t="s">
        <v>374</v>
      </c>
      <c r="B76" s="190">
        <v>19752000</v>
      </c>
      <c r="C76" s="253">
        <v>0</v>
      </c>
      <c r="D76" s="254">
        <f t="shared" ref="D76:D77" si="27">B76+C76</f>
        <v>19752000</v>
      </c>
      <c r="E76" s="253">
        <v>14814000</v>
      </c>
      <c r="F76" s="253">
        <v>14814000</v>
      </c>
      <c r="G76" s="75">
        <f>D76-E76</f>
        <v>4938000</v>
      </c>
    </row>
    <row r="77" spans="1:7" x14ac:dyDescent="0.3">
      <c r="A77" s="85" t="s">
        <v>375</v>
      </c>
      <c r="B77" s="190">
        <v>4396185.92</v>
      </c>
      <c r="C77" s="253">
        <v>0</v>
      </c>
      <c r="D77" s="254">
        <f t="shared" si="27"/>
        <v>4396185.92</v>
      </c>
      <c r="E77" s="253">
        <v>3547190.64</v>
      </c>
      <c r="F77" s="253">
        <v>3547190.64</v>
      </c>
      <c r="G77" s="75">
        <f t="shared" ref="G77:G82" si="28">D77-E77</f>
        <v>848995.2799999998</v>
      </c>
    </row>
    <row r="78" spans="1:7" x14ac:dyDescent="0.3">
      <c r="A78" s="85" t="s">
        <v>376</v>
      </c>
      <c r="B78" s="189">
        <v>0</v>
      </c>
      <c r="C78" s="189">
        <v>0</v>
      </c>
      <c r="D78" s="189">
        <v>0</v>
      </c>
      <c r="E78" s="189">
        <v>0</v>
      </c>
      <c r="F78" s="189">
        <v>0</v>
      </c>
      <c r="G78" s="75">
        <f t="shared" si="28"/>
        <v>0</v>
      </c>
    </row>
    <row r="79" spans="1:7" x14ac:dyDescent="0.3">
      <c r="A79" s="85" t="s">
        <v>377</v>
      </c>
      <c r="B79" s="189">
        <v>0</v>
      </c>
      <c r="C79" s="189">
        <v>0</v>
      </c>
      <c r="D79" s="189">
        <v>0</v>
      </c>
      <c r="E79" s="189">
        <v>0</v>
      </c>
      <c r="F79" s="189">
        <v>0</v>
      </c>
      <c r="G79" s="75">
        <f t="shared" si="28"/>
        <v>0</v>
      </c>
    </row>
    <row r="80" spans="1:7" x14ac:dyDescent="0.3">
      <c r="A80" s="85" t="s">
        <v>378</v>
      </c>
      <c r="B80" s="189">
        <v>0</v>
      </c>
      <c r="C80" s="189">
        <v>0</v>
      </c>
      <c r="D80" s="189">
        <v>0</v>
      </c>
      <c r="E80" s="189">
        <v>0</v>
      </c>
      <c r="F80" s="189">
        <v>0</v>
      </c>
      <c r="G80" s="75">
        <f t="shared" si="28"/>
        <v>0</v>
      </c>
    </row>
    <row r="81" spans="1:7" x14ac:dyDescent="0.3">
      <c r="A81" s="85" t="s">
        <v>379</v>
      </c>
      <c r="B81" s="189">
        <v>0</v>
      </c>
      <c r="C81" s="189">
        <v>0</v>
      </c>
      <c r="D81" s="189">
        <v>0</v>
      </c>
      <c r="E81" s="189">
        <v>0</v>
      </c>
      <c r="F81" s="189">
        <v>0</v>
      </c>
      <c r="G81" s="75">
        <f t="shared" si="28"/>
        <v>0</v>
      </c>
    </row>
    <row r="82" spans="1:7" x14ac:dyDescent="0.3">
      <c r="A82" s="85" t="s">
        <v>380</v>
      </c>
      <c r="B82" s="189">
        <v>0</v>
      </c>
      <c r="C82" s="189">
        <v>0</v>
      </c>
      <c r="D82" s="189">
        <v>0</v>
      </c>
      <c r="E82" s="189">
        <v>0</v>
      </c>
      <c r="F82" s="189">
        <v>0</v>
      </c>
      <c r="G82" s="75">
        <f t="shared" si="2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381</v>
      </c>
      <c r="B84" s="83">
        <f t="shared" ref="B84:G84" si="29">SUM(B85,B93,B103,B113,B123,B133,B137,B146,B150)</f>
        <v>298000000</v>
      </c>
      <c r="C84" s="83">
        <f t="shared" si="29"/>
        <v>118028663.46999997</v>
      </c>
      <c r="D84" s="83">
        <f t="shared" si="29"/>
        <v>416028663.47000003</v>
      </c>
      <c r="E84" s="83">
        <f t="shared" si="29"/>
        <v>215878019.09</v>
      </c>
      <c r="F84" s="83">
        <f t="shared" si="29"/>
        <v>215878019.09</v>
      </c>
      <c r="G84" s="83">
        <f t="shared" si="29"/>
        <v>200150644.38</v>
      </c>
    </row>
    <row r="85" spans="1:7" x14ac:dyDescent="0.3">
      <c r="A85" s="84" t="s">
        <v>308</v>
      </c>
      <c r="B85" s="83">
        <f t="shared" ref="B85:G85" si="30">SUM(B86:B92)</f>
        <v>28745092.399999999</v>
      </c>
      <c r="C85" s="83">
        <f t="shared" si="30"/>
        <v>-283312.56000000006</v>
      </c>
      <c r="D85" s="83">
        <f t="shared" si="30"/>
        <v>28461779.84</v>
      </c>
      <c r="E85" s="83">
        <f t="shared" si="30"/>
        <v>20533555.850000001</v>
      </c>
      <c r="F85" s="83">
        <f t="shared" si="30"/>
        <v>20533555.850000001</v>
      </c>
      <c r="G85" s="83">
        <f t="shared" si="30"/>
        <v>7928223.9899999984</v>
      </c>
    </row>
    <row r="86" spans="1:7" x14ac:dyDescent="0.3">
      <c r="A86" s="85" t="s">
        <v>309</v>
      </c>
      <c r="B86" s="192">
        <v>26292092.399999999</v>
      </c>
      <c r="C86" s="253">
        <v>-3348566.41</v>
      </c>
      <c r="D86" s="254">
        <f t="shared" ref="D86:D90" si="31">B86+C86</f>
        <v>22943525.989999998</v>
      </c>
      <c r="E86" s="253">
        <v>15129648</v>
      </c>
      <c r="F86" s="253">
        <v>15129648</v>
      </c>
      <c r="G86" s="75">
        <f>D86-E86</f>
        <v>7813877.9899999984</v>
      </c>
    </row>
    <row r="87" spans="1:7" x14ac:dyDescent="0.3">
      <c r="A87" s="85" t="s">
        <v>310</v>
      </c>
      <c r="B87" s="191">
        <v>0</v>
      </c>
      <c r="C87" s="254">
        <v>0</v>
      </c>
      <c r="D87" s="254">
        <f t="shared" si="31"/>
        <v>0</v>
      </c>
      <c r="E87" s="254">
        <v>0</v>
      </c>
      <c r="F87" s="254">
        <v>0</v>
      </c>
      <c r="G87" s="75">
        <f t="shared" ref="G87:G92" si="32">D87-E87</f>
        <v>0</v>
      </c>
    </row>
    <row r="88" spans="1:7" x14ac:dyDescent="0.3">
      <c r="A88" s="85" t="s">
        <v>311</v>
      </c>
      <c r="B88" s="191">
        <v>0</v>
      </c>
      <c r="C88" s="253">
        <v>1408435.98</v>
      </c>
      <c r="D88" s="254">
        <f t="shared" si="31"/>
        <v>1408435.98</v>
      </c>
      <c r="E88" s="253">
        <v>1294435.98</v>
      </c>
      <c r="F88" s="253">
        <v>1294435.98</v>
      </c>
      <c r="G88" s="75">
        <f t="shared" si="32"/>
        <v>114000</v>
      </c>
    </row>
    <row r="89" spans="1:7" x14ac:dyDescent="0.3">
      <c r="A89" s="85" t="s">
        <v>312</v>
      </c>
      <c r="B89" s="192">
        <v>2453000</v>
      </c>
      <c r="C89" s="253">
        <v>-511312.56</v>
      </c>
      <c r="D89" s="254">
        <f t="shared" si="31"/>
        <v>1941687.44</v>
      </c>
      <c r="E89" s="253">
        <v>1941687.44</v>
      </c>
      <c r="F89" s="253">
        <v>1941687.44</v>
      </c>
      <c r="G89" s="75">
        <f t="shared" si="32"/>
        <v>0</v>
      </c>
    </row>
    <row r="90" spans="1:7" x14ac:dyDescent="0.3">
      <c r="A90" s="85" t="s">
        <v>313</v>
      </c>
      <c r="B90" s="191">
        <v>0</v>
      </c>
      <c r="C90" s="253">
        <v>2168130.4300000002</v>
      </c>
      <c r="D90" s="254">
        <f t="shared" si="31"/>
        <v>2168130.4300000002</v>
      </c>
      <c r="E90" s="253">
        <v>2167784.4300000002</v>
      </c>
      <c r="F90" s="253">
        <v>2167784.4300000002</v>
      </c>
      <c r="G90" s="75">
        <f t="shared" si="32"/>
        <v>346</v>
      </c>
    </row>
    <row r="91" spans="1:7" x14ac:dyDescent="0.3">
      <c r="A91" s="85" t="s">
        <v>314</v>
      </c>
      <c r="B91" s="191">
        <v>0</v>
      </c>
      <c r="C91" s="191">
        <v>0</v>
      </c>
      <c r="D91" s="191">
        <v>0</v>
      </c>
      <c r="E91" s="191">
        <v>0</v>
      </c>
      <c r="F91" s="191">
        <v>0</v>
      </c>
      <c r="G91" s="75">
        <f t="shared" si="32"/>
        <v>0</v>
      </c>
    </row>
    <row r="92" spans="1:7" x14ac:dyDescent="0.3">
      <c r="A92" s="85" t="s">
        <v>315</v>
      </c>
      <c r="B92" s="191">
        <v>0</v>
      </c>
      <c r="C92" s="191">
        <v>0</v>
      </c>
      <c r="D92" s="191">
        <v>0</v>
      </c>
      <c r="E92" s="191">
        <v>0</v>
      </c>
      <c r="F92" s="191">
        <v>0</v>
      </c>
      <c r="G92" s="75">
        <f t="shared" si="32"/>
        <v>0</v>
      </c>
    </row>
    <row r="93" spans="1:7" x14ac:dyDescent="0.3">
      <c r="A93" s="84" t="s">
        <v>316</v>
      </c>
      <c r="B93" s="83">
        <f t="shared" ref="B93:G93" si="33">SUM(B94:B102)</f>
        <v>48393000</v>
      </c>
      <c r="C93" s="83">
        <f t="shared" si="33"/>
        <v>1758325.33</v>
      </c>
      <c r="D93" s="83">
        <f t="shared" si="33"/>
        <v>50151325.329999998</v>
      </c>
      <c r="E93" s="83">
        <f t="shared" si="33"/>
        <v>34848358.210000001</v>
      </c>
      <c r="F93" s="83">
        <f t="shared" si="33"/>
        <v>34848358.210000001</v>
      </c>
      <c r="G93" s="83">
        <f t="shared" si="33"/>
        <v>15302967.120000001</v>
      </c>
    </row>
    <row r="94" spans="1:7" x14ac:dyDescent="0.3">
      <c r="A94" s="85" t="s">
        <v>317</v>
      </c>
      <c r="B94" s="194">
        <v>525000</v>
      </c>
      <c r="C94" s="253">
        <v>-17648</v>
      </c>
      <c r="D94" s="254">
        <f t="shared" ref="D94:D102" si="34">B94+C94</f>
        <v>507352</v>
      </c>
      <c r="E94" s="253">
        <v>233383.36</v>
      </c>
      <c r="F94" s="253">
        <v>233383.36</v>
      </c>
      <c r="G94" s="75">
        <f>D94-E94</f>
        <v>273968.64000000001</v>
      </c>
    </row>
    <row r="95" spans="1:7" x14ac:dyDescent="0.3">
      <c r="A95" s="85" t="s">
        <v>318</v>
      </c>
      <c r="B95" s="194">
        <v>100000</v>
      </c>
      <c r="C95" s="253">
        <v>0</v>
      </c>
      <c r="D95" s="254">
        <f t="shared" si="34"/>
        <v>100000</v>
      </c>
      <c r="E95" s="253">
        <v>75440</v>
      </c>
      <c r="F95" s="253">
        <v>75440</v>
      </c>
      <c r="G95" s="75">
        <f t="shared" ref="G95:G102" si="35">D95-E95</f>
        <v>24560</v>
      </c>
    </row>
    <row r="96" spans="1:7" x14ac:dyDescent="0.3">
      <c r="A96" s="85" t="s">
        <v>319</v>
      </c>
      <c r="B96" s="193">
        <v>0</v>
      </c>
      <c r="C96" s="254">
        <v>0</v>
      </c>
      <c r="D96" s="254">
        <f t="shared" si="34"/>
        <v>0</v>
      </c>
      <c r="E96" s="254">
        <v>0</v>
      </c>
      <c r="F96" s="254">
        <v>0</v>
      </c>
      <c r="G96" s="75">
        <f t="shared" si="35"/>
        <v>0</v>
      </c>
    </row>
    <row r="97" spans="1:7" x14ac:dyDescent="0.3">
      <c r="A97" s="85" t="s">
        <v>320</v>
      </c>
      <c r="B97" s="194">
        <v>5050000</v>
      </c>
      <c r="C97" s="253">
        <v>727272.02</v>
      </c>
      <c r="D97" s="254">
        <f t="shared" si="34"/>
        <v>5777272.0199999996</v>
      </c>
      <c r="E97" s="253">
        <v>3777193.36</v>
      </c>
      <c r="F97" s="253">
        <v>3777193.36</v>
      </c>
      <c r="G97" s="75">
        <f t="shared" si="35"/>
        <v>2000078.6599999997</v>
      </c>
    </row>
    <row r="98" spans="1:7" x14ac:dyDescent="0.3">
      <c r="A98" s="87" t="s">
        <v>321</v>
      </c>
      <c r="B98" s="194">
        <v>450000</v>
      </c>
      <c r="C98" s="253">
        <v>311867.23</v>
      </c>
      <c r="D98" s="254">
        <f t="shared" si="34"/>
        <v>761867.23</v>
      </c>
      <c r="E98" s="253">
        <v>714424.01</v>
      </c>
      <c r="F98" s="253">
        <v>714424.01</v>
      </c>
      <c r="G98" s="75">
        <f t="shared" si="35"/>
        <v>47443.219999999972</v>
      </c>
    </row>
    <row r="99" spans="1:7" x14ac:dyDescent="0.3">
      <c r="A99" s="85" t="s">
        <v>322</v>
      </c>
      <c r="B99" s="194">
        <v>26015000</v>
      </c>
      <c r="C99" s="253">
        <v>-420779.35</v>
      </c>
      <c r="D99" s="254">
        <f t="shared" si="34"/>
        <v>25594220.649999999</v>
      </c>
      <c r="E99" s="253">
        <v>20354395.239999998</v>
      </c>
      <c r="F99" s="253">
        <v>20354395.239999998</v>
      </c>
      <c r="G99" s="75">
        <f t="shared" si="35"/>
        <v>5239825.41</v>
      </c>
    </row>
    <row r="100" spans="1:7" x14ac:dyDescent="0.3">
      <c r="A100" s="85" t="s">
        <v>323</v>
      </c>
      <c r="B100" s="194">
        <v>5405000</v>
      </c>
      <c r="C100" s="253">
        <v>374636.03</v>
      </c>
      <c r="D100" s="254">
        <f t="shared" si="34"/>
        <v>5779636.0300000003</v>
      </c>
      <c r="E100" s="253">
        <v>1337630.3700000001</v>
      </c>
      <c r="F100" s="253">
        <v>1337630.3700000001</v>
      </c>
      <c r="G100" s="75">
        <f t="shared" si="35"/>
        <v>4442005.66</v>
      </c>
    </row>
    <row r="101" spans="1:7" x14ac:dyDescent="0.3">
      <c r="A101" s="85" t="s">
        <v>324</v>
      </c>
      <c r="B101" s="194">
        <v>355000</v>
      </c>
      <c r="C101" s="253">
        <v>305064.19</v>
      </c>
      <c r="D101" s="254">
        <f t="shared" si="34"/>
        <v>660064.18999999994</v>
      </c>
      <c r="E101" s="253">
        <v>512311.35</v>
      </c>
      <c r="F101" s="253">
        <v>512311.35</v>
      </c>
      <c r="G101" s="75">
        <f t="shared" si="35"/>
        <v>147752.83999999997</v>
      </c>
    </row>
    <row r="102" spans="1:7" x14ac:dyDescent="0.3">
      <c r="A102" s="85" t="s">
        <v>325</v>
      </c>
      <c r="B102" s="194">
        <v>10493000</v>
      </c>
      <c r="C102" s="253">
        <v>477913.21</v>
      </c>
      <c r="D102" s="254">
        <f t="shared" si="34"/>
        <v>10970913.210000001</v>
      </c>
      <c r="E102" s="253">
        <v>7843580.5199999996</v>
      </c>
      <c r="F102" s="253">
        <v>7843580.5199999996</v>
      </c>
      <c r="G102" s="75">
        <f t="shared" si="35"/>
        <v>3127332.6900000013</v>
      </c>
    </row>
    <row r="103" spans="1:7" x14ac:dyDescent="0.3">
      <c r="A103" s="84" t="s">
        <v>326</v>
      </c>
      <c r="B103" s="83">
        <f t="shared" ref="B103:G103" si="36">SUM(B104:B112)</f>
        <v>42792000</v>
      </c>
      <c r="C103" s="83">
        <f t="shared" si="36"/>
        <v>48911970.449999996</v>
      </c>
      <c r="D103" s="83">
        <f t="shared" si="36"/>
        <v>91703970.450000003</v>
      </c>
      <c r="E103" s="83">
        <f t="shared" si="36"/>
        <v>75727802.650000006</v>
      </c>
      <c r="F103" s="83">
        <f t="shared" si="36"/>
        <v>75727802.650000006</v>
      </c>
      <c r="G103" s="83">
        <f t="shared" si="36"/>
        <v>15976167.799999999</v>
      </c>
    </row>
    <row r="104" spans="1:7" x14ac:dyDescent="0.3">
      <c r="A104" s="85" t="s">
        <v>327</v>
      </c>
      <c r="B104" s="196">
        <v>27980000</v>
      </c>
      <c r="C104" s="253">
        <v>-2841873.46</v>
      </c>
      <c r="D104" s="254">
        <f t="shared" ref="D104:D111" si="37">B104+C104</f>
        <v>25138126.539999999</v>
      </c>
      <c r="E104" s="253">
        <v>16591945.949999999</v>
      </c>
      <c r="F104" s="253">
        <v>16591945.949999999</v>
      </c>
      <c r="G104" s="75">
        <f>D104-E104</f>
        <v>8546180.5899999999</v>
      </c>
    </row>
    <row r="105" spans="1:7" x14ac:dyDescent="0.3">
      <c r="A105" s="85" t="s">
        <v>328</v>
      </c>
      <c r="B105" s="196">
        <v>350000</v>
      </c>
      <c r="C105" s="253">
        <v>290000</v>
      </c>
      <c r="D105" s="254">
        <f t="shared" si="37"/>
        <v>640000</v>
      </c>
      <c r="E105" s="253">
        <v>516000</v>
      </c>
      <c r="F105" s="253">
        <v>516000</v>
      </c>
      <c r="G105" s="75">
        <f t="shared" ref="G105:G112" si="38">D105-E105</f>
        <v>124000</v>
      </c>
    </row>
    <row r="106" spans="1:7" x14ac:dyDescent="0.3">
      <c r="A106" s="85" t="s">
        <v>329</v>
      </c>
      <c r="B106" s="196">
        <v>220000</v>
      </c>
      <c r="C106" s="253">
        <v>166000</v>
      </c>
      <c r="D106" s="254">
        <f t="shared" si="37"/>
        <v>386000</v>
      </c>
      <c r="E106" s="253">
        <v>359750</v>
      </c>
      <c r="F106" s="253">
        <v>359750</v>
      </c>
      <c r="G106" s="75">
        <f t="shared" si="38"/>
        <v>26250</v>
      </c>
    </row>
    <row r="107" spans="1:7" x14ac:dyDescent="0.3">
      <c r="A107" s="85" t="s">
        <v>330</v>
      </c>
      <c r="B107" s="196">
        <v>2074000</v>
      </c>
      <c r="C107" s="253">
        <v>-256419.72</v>
      </c>
      <c r="D107" s="254">
        <f t="shared" si="37"/>
        <v>1817580.28</v>
      </c>
      <c r="E107" s="253">
        <v>1811703.2</v>
      </c>
      <c r="F107" s="253">
        <v>1811703.2</v>
      </c>
      <c r="G107" s="75">
        <f t="shared" si="38"/>
        <v>5877.0800000000745</v>
      </c>
    </row>
    <row r="108" spans="1:7" x14ac:dyDescent="0.3">
      <c r="A108" s="85" t="s">
        <v>331</v>
      </c>
      <c r="B108" s="196">
        <v>11780000</v>
      </c>
      <c r="C108" s="253">
        <v>525770.91</v>
      </c>
      <c r="D108" s="254">
        <f t="shared" si="37"/>
        <v>12305770.91</v>
      </c>
      <c r="E108" s="253">
        <v>7661448.5700000003</v>
      </c>
      <c r="F108" s="253">
        <v>7661448.5700000003</v>
      </c>
      <c r="G108" s="75">
        <f t="shared" si="38"/>
        <v>4644322.34</v>
      </c>
    </row>
    <row r="109" spans="1:7" x14ac:dyDescent="0.3">
      <c r="A109" s="85" t="s">
        <v>332</v>
      </c>
      <c r="B109" s="195">
        <v>0</v>
      </c>
      <c r="C109" s="254">
        <v>0</v>
      </c>
      <c r="D109" s="254">
        <f t="shared" si="37"/>
        <v>0</v>
      </c>
      <c r="E109" s="254">
        <v>0</v>
      </c>
      <c r="F109" s="254">
        <v>0</v>
      </c>
      <c r="G109" s="75">
        <f t="shared" si="38"/>
        <v>0</v>
      </c>
    </row>
    <row r="110" spans="1:7" x14ac:dyDescent="0.3">
      <c r="A110" s="85" t="s">
        <v>333</v>
      </c>
      <c r="B110" s="195">
        <v>0</v>
      </c>
      <c r="C110" s="254">
        <v>0</v>
      </c>
      <c r="D110" s="254">
        <f t="shared" si="37"/>
        <v>0</v>
      </c>
      <c r="E110" s="254">
        <v>0</v>
      </c>
      <c r="F110" s="254">
        <v>0</v>
      </c>
      <c r="G110" s="75">
        <f t="shared" si="38"/>
        <v>0</v>
      </c>
    </row>
    <row r="111" spans="1:7" x14ac:dyDescent="0.3">
      <c r="A111" s="85" t="s">
        <v>334</v>
      </c>
      <c r="B111" s="196">
        <v>388000</v>
      </c>
      <c r="C111" s="253">
        <v>51028492.719999999</v>
      </c>
      <c r="D111" s="254">
        <f t="shared" si="37"/>
        <v>51416492.719999999</v>
      </c>
      <c r="E111" s="253">
        <v>48786954.93</v>
      </c>
      <c r="F111" s="253">
        <v>48786954.93</v>
      </c>
      <c r="G111" s="75">
        <f t="shared" si="38"/>
        <v>2629537.7899999991</v>
      </c>
    </row>
    <row r="112" spans="1:7" x14ac:dyDescent="0.3">
      <c r="A112" s="85" t="s">
        <v>335</v>
      </c>
      <c r="B112" s="196">
        <v>0</v>
      </c>
      <c r="C112" s="253">
        <v>0</v>
      </c>
      <c r="D112" s="195">
        <v>0</v>
      </c>
      <c r="E112" s="253">
        <v>0</v>
      </c>
      <c r="F112" s="253">
        <v>0</v>
      </c>
      <c r="G112" s="75">
        <f t="shared" si="38"/>
        <v>0</v>
      </c>
    </row>
    <row r="113" spans="1:7" x14ac:dyDescent="0.3">
      <c r="A113" s="84" t="s">
        <v>336</v>
      </c>
      <c r="B113" s="83">
        <f t="shared" ref="B113:G113" si="39">SUM(B114:B122)</f>
        <v>17609907.600000001</v>
      </c>
      <c r="C113" s="83">
        <f t="shared" si="39"/>
        <v>1802471.95</v>
      </c>
      <c r="D113" s="83">
        <f t="shared" si="39"/>
        <v>19412379.550000001</v>
      </c>
      <c r="E113" s="83">
        <f t="shared" si="39"/>
        <v>12521521.470000001</v>
      </c>
      <c r="F113" s="83">
        <f t="shared" si="39"/>
        <v>12521521.470000001</v>
      </c>
      <c r="G113" s="83">
        <f t="shared" si="39"/>
        <v>6890858.0800000019</v>
      </c>
    </row>
    <row r="114" spans="1:7" x14ac:dyDescent="0.3">
      <c r="A114" s="85" t="s">
        <v>337</v>
      </c>
      <c r="B114" s="198">
        <v>17609907.600000001</v>
      </c>
      <c r="C114" s="253">
        <v>0</v>
      </c>
      <c r="D114" s="254">
        <f t="shared" ref="D114:D116" si="40">B114+C114</f>
        <v>17609907.600000001</v>
      </c>
      <c r="E114" s="253">
        <v>11739936</v>
      </c>
      <c r="F114" s="253">
        <v>11739936</v>
      </c>
      <c r="G114" s="75">
        <f>D114-E114</f>
        <v>5869971.6000000015</v>
      </c>
    </row>
    <row r="115" spans="1:7" x14ac:dyDescent="0.3">
      <c r="A115" s="85" t="s">
        <v>338</v>
      </c>
      <c r="B115" s="197">
        <v>0</v>
      </c>
      <c r="C115" s="254">
        <v>0</v>
      </c>
      <c r="D115" s="254">
        <f t="shared" si="40"/>
        <v>0</v>
      </c>
      <c r="E115" s="254">
        <v>0</v>
      </c>
      <c r="F115" s="254">
        <v>0</v>
      </c>
      <c r="G115" s="75">
        <f t="shared" ref="G115:G122" si="41">D115-E115</f>
        <v>0</v>
      </c>
    </row>
    <row r="116" spans="1:7" x14ac:dyDescent="0.3">
      <c r="A116" s="85" t="s">
        <v>339</v>
      </c>
      <c r="B116" s="198">
        <v>0</v>
      </c>
      <c r="C116" s="253">
        <v>1802471.95</v>
      </c>
      <c r="D116" s="254">
        <f t="shared" si="40"/>
        <v>1802471.95</v>
      </c>
      <c r="E116" s="253">
        <v>781585.47</v>
      </c>
      <c r="F116" s="253">
        <v>781585.47</v>
      </c>
      <c r="G116" s="75">
        <f t="shared" si="41"/>
        <v>1020886.48</v>
      </c>
    </row>
    <row r="117" spans="1:7" x14ac:dyDescent="0.3">
      <c r="A117" s="85" t="s">
        <v>340</v>
      </c>
      <c r="B117" s="197">
        <v>0</v>
      </c>
      <c r="C117" s="197">
        <v>0</v>
      </c>
      <c r="D117" s="197">
        <v>0</v>
      </c>
      <c r="E117" s="197">
        <v>0</v>
      </c>
      <c r="F117" s="197">
        <v>0</v>
      </c>
      <c r="G117" s="75">
        <f t="shared" si="41"/>
        <v>0</v>
      </c>
    </row>
    <row r="118" spans="1:7" x14ac:dyDescent="0.3">
      <c r="A118" s="85" t="s">
        <v>341</v>
      </c>
      <c r="B118" s="197">
        <v>0</v>
      </c>
      <c r="C118" s="197">
        <v>0</v>
      </c>
      <c r="D118" s="197">
        <v>0</v>
      </c>
      <c r="E118" s="197">
        <v>0</v>
      </c>
      <c r="F118" s="197">
        <v>0</v>
      </c>
      <c r="G118" s="75">
        <f t="shared" si="41"/>
        <v>0</v>
      </c>
    </row>
    <row r="119" spans="1:7" x14ac:dyDescent="0.3">
      <c r="A119" s="85" t="s">
        <v>342</v>
      </c>
      <c r="B119" s="197">
        <v>0</v>
      </c>
      <c r="C119" s="197">
        <v>0</v>
      </c>
      <c r="D119" s="197">
        <v>0</v>
      </c>
      <c r="E119" s="197">
        <v>0</v>
      </c>
      <c r="F119" s="197">
        <v>0</v>
      </c>
      <c r="G119" s="75">
        <f t="shared" si="41"/>
        <v>0</v>
      </c>
    </row>
    <row r="120" spans="1:7" x14ac:dyDescent="0.3">
      <c r="A120" s="85" t="s">
        <v>343</v>
      </c>
      <c r="B120" s="197">
        <v>0</v>
      </c>
      <c r="C120" s="197">
        <v>0</v>
      </c>
      <c r="D120" s="197">
        <v>0</v>
      </c>
      <c r="E120" s="197">
        <v>0</v>
      </c>
      <c r="F120" s="197">
        <v>0</v>
      </c>
      <c r="G120" s="75">
        <f t="shared" si="41"/>
        <v>0</v>
      </c>
    </row>
    <row r="121" spans="1:7" x14ac:dyDescent="0.3">
      <c r="A121" s="85" t="s">
        <v>344</v>
      </c>
      <c r="B121" s="197">
        <v>0</v>
      </c>
      <c r="C121" s="197">
        <v>0</v>
      </c>
      <c r="D121" s="197">
        <v>0</v>
      </c>
      <c r="E121" s="197">
        <v>0</v>
      </c>
      <c r="F121" s="197">
        <v>0</v>
      </c>
      <c r="G121" s="75">
        <f t="shared" si="41"/>
        <v>0</v>
      </c>
    </row>
    <row r="122" spans="1:7" x14ac:dyDescent="0.3">
      <c r="A122" s="85" t="s">
        <v>345</v>
      </c>
      <c r="B122" s="197">
        <v>0</v>
      </c>
      <c r="C122" s="197">
        <v>0</v>
      </c>
      <c r="D122" s="197">
        <v>0</v>
      </c>
      <c r="E122" s="197">
        <v>0</v>
      </c>
      <c r="F122" s="197">
        <v>0</v>
      </c>
      <c r="G122" s="75">
        <f t="shared" si="41"/>
        <v>0</v>
      </c>
    </row>
    <row r="123" spans="1:7" x14ac:dyDescent="0.3">
      <c r="A123" s="84" t="s">
        <v>346</v>
      </c>
      <c r="B123" s="83">
        <f t="shared" ref="B123:G123" si="42">SUM(B124:B132)</f>
        <v>10460000</v>
      </c>
      <c r="C123" s="83">
        <f t="shared" si="42"/>
        <v>2693596.43</v>
      </c>
      <c r="D123" s="83">
        <f t="shared" si="42"/>
        <v>13153596.43</v>
      </c>
      <c r="E123" s="83">
        <f t="shared" si="42"/>
        <v>2867692.4099999997</v>
      </c>
      <c r="F123" s="83">
        <f t="shared" si="42"/>
        <v>2867692.4099999997</v>
      </c>
      <c r="G123" s="83">
        <f t="shared" si="42"/>
        <v>10285904.02</v>
      </c>
    </row>
    <row r="124" spans="1:7" x14ac:dyDescent="0.3">
      <c r="A124" s="85" t="s">
        <v>347</v>
      </c>
      <c r="B124" s="200">
        <v>50000</v>
      </c>
      <c r="C124" s="253">
        <v>0</v>
      </c>
      <c r="D124" s="254">
        <f t="shared" ref="D124:D129" si="43">B124+C124</f>
        <v>50000</v>
      </c>
      <c r="E124" s="253">
        <v>45472</v>
      </c>
      <c r="F124" s="253">
        <v>45472</v>
      </c>
      <c r="G124" s="75">
        <f>D124-E124</f>
        <v>4528</v>
      </c>
    </row>
    <row r="125" spans="1:7" x14ac:dyDescent="0.3">
      <c r="A125" s="85" t="s">
        <v>348</v>
      </c>
      <c r="B125" s="199">
        <v>0</v>
      </c>
      <c r="C125" s="254">
        <v>0</v>
      </c>
      <c r="D125" s="254">
        <f t="shared" si="43"/>
        <v>0</v>
      </c>
      <c r="E125" s="254">
        <v>0</v>
      </c>
      <c r="F125" s="254">
        <v>0</v>
      </c>
      <c r="G125" s="75">
        <f t="shared" ref="G125:G132" si="44">D125-E125</f>
        <v>0</v>
      </c>
    </row>
    <row r="126" spans="1:7" x14ac:dyDescent="0.3">
      <c r="A126" s="85" t="s">
        <v>349</v>
      </c>
      <c r="B126" s="199">
        <v>0</v>
      </c>
      <c r="C126" s="253">
        <v>75000</v>
      </c>
      <c r="D126" s="254">
        <f t="shared" si="43"/>
        <v>75000</v>
      </c>
      <c r="E126" s="253">
        <v>68039.8</v>
      </c>
      <c r="F126" s="253">
        <v>68039.8</v>
      </c>
      <c r="G126" s="75">
        <f t="shared" si="44"/>
        <v>6960.1999999999971</v>
      </c>
    </row>
    <row r="127" spans="1:7" x14ac:dyDescent="0.3">
      <c r="A127" s="85" t="s">
        <v>350</v>
      </c>
      <c r="B127" s="200">
        <v>10250000</v>
      </c>
      <c r="C127" s="253">
        <v>-213514.19</v>
      </c>
      <c r="D127" s="254">
        <f t="shared" si="43"/>
        <v>10036485.810000001</v>
      </c>
      <c r="E127" s="253">
        <v>0</v>
      </c>
      <c r="F127" s="253">
        <v>0</v>
      </c>
      <c r="G127" s="75">
        <f t="shared" si="44"/>
        <v>10036485.810000001</v>
      </c>
    </row>
    <row r="128" spans="1:7" x14ac:dyDescent="0.3">
      <c r="A128" s="85" t="s">
        <v>351</v>
      </c>
      <c r="B128" s="199">
        <v>0</v>
      </c>
      <c r="C128" s="253">
        <v>2271110.62</v>
      </c>
      <c r="D128" s="254">
        <f t="shared" si="43"/>
        <v>2271110.62</v>
      </c>
      <c r="E128" s="253">
        <v>2271110.61</v>
      </c>
      <c r="F128" s="253">
        <v>2271110.61</v>
      </c>
      <c r="G128" s="75">
        <f t="shared" si="44"/>
        <v>1.0000000242143869E-2</v>
      </c>
    </row>
    <row r="129" spans="1:7" x14ac:dyDescent="0.3">
      <c r="A129" s="85" t="s">
        <v>352</v>
      </c>
      <c r="B129" s="200">
        <v>160000</v>
      </c>
      <c r="C129" s="253">
        <v>561000</v>
      </c>
      <c r="D129" s="254">
        <f t="shared" si="43"/>
        <v>721000</v>
      </c>
      <c r="E129" s="253">
        <v>483070</v>
      </c>
      <c r="F129" s="253">
        <v>483070</v>
      </c>
      <c r="G129" s="75">
        <f t="shared" si="44"/>
        <v>237930</v>
      </c>
    </row>
    <row r="130" spans="1:7" x14ac:dyDescent="0.3">
      <c r="A130" s="85" t="s">
        <v>353</v>
      </c>
      <c r="B130" s="199">
        <v>0</v>
      </c>
      <c r="C130" s="199">
        <v>0</v>
      </c>
      <c r="D130" s="199">
        <v>0</v>
      </c>
      <c r="E130" s="199">
        <v>0</v>
      </c>
      <c r="F130" s="199">
        <v>0</v>
      </c>
      <c r="G130" s="75">
        <f t="shared" si="44"/>
        <v>0</v>
      </c>
    </row>
    <row r="131" spans="1:7" x14ac:dyDescent="0.3">
      <c r="A131" s="85" t="s">
        <v>354</v>
      </c>
      <c r="B131" s="199">
        <v>0</v>
      </c>
      <c r="C131" s="199">
        <v>0</v>
      </c>
      <c r="D131" s="199">
        <v>0</v>
      </c>
      <c r="E131" s="199">
        <v>0</v>
      </c>
      <c r="F131" s="199">
        <v>0</v>
      </c>
      <c r="G131" s="75">
        <f t="shared" si="44"/>
        <v>0</v>
      </c>
    </row>
    <row r="132" spans="1:7" x14ac:dyDescent="0.3">
      <c r="A132" s="85" t="s">
        <v>355</v>
      </c>
      <c r="B132" s="199">
        <v>0</v>
      </c>
      <c r="C132" s="199">
        <v>0</v>
      </c>
      <c r="D132" s="199">
        <v>0</v>
      </c>
      <c r="E132" s="199">
        <v>0</v>
      </c>
      <c r="F132" s="199">
        <v>0</v>
      </c>
      <c r="G132" s="75">
        <f t="shared" si="44"/>
        <v>0</v>
      </c>
    </row>
    <row r="133" spans="1:7" x14ac:dyDescent="0.3">
      <c r="A133" s="84" t="s">
        <v>356</v>
      </c>
      <c r="B133" s="83">
        <f t="shared" ref="B133:G133" si="45">SUM(B134:B136)</f>
        <v>0</v>
      </c>
      <c r="C133" s="83">
        <f t="shared" si="45"/>
        <v>209189812.93999997</v>
      </c>
      <c r="D133" s="83">
        <f t="shared" si="45"/>
        <v>209189812.93999997</v>
      </c>
      <c r="E133" s="83">
        <f t="shared" si="45"/>
        <v>68120848.090000004</v>
      </c>
      <c r="F133" s="83">
        <f t="shared" si="45"/>
        <v>68120848.090000004</v>
      </c>
      <c r="G133" s="83">
        <f t="shared" si="45"/>
        <v>141068964.84999999</v>
      </c>
    </row>
    <row r="134" spans="1:7" x14ac:dyDescent="0.3">
      <c r="A134" s="85" t="s">
        <v>357</v>
      </c>
      <c r="B134" s="201">
        <v>0</v>
      </c>
      <c r="C134" s="253">
        <v>170787102.31999999</v>
      </c>
      <c r="D134" s="254">
        <f t="shared" ref="D134:D136" si="46">B134+C134</f>
        <v>170787102.31999999</v>
      </c>
      <c r="E134" s="253">
        <v>53580204</v>
      </c>
      <c r="F134" s="253">
        <v>53580204</v>
      </c>
      <c r="G134" s="75">
        <f>D134-E134</f>
        <v>117206898.31999999</v>
      </c>
    </row>
    <row r="135" spans="1:7" x14ac:dyDescent="0.3">
      <c r="A135" s="85" t="s">
        <v>358</v>
      </c>
      <c r="B135" s="201">
        <v>0</v>
      </c>
      <c r="C135" s="253">
        <v>35073623.200000003</v>
      </c>
      <c r="D135" s="254">
        <f t="shared" si="46"/>
        <v>35073623.200000003</v>
      </c>
      <c r="E135" s="253">
        <v>14540644.09</v>
      </c>
      <c r="F135" s="253">
        <v>14540644.09</v>
      </c>
      <c r="G135" s="75">
        <f t="shared" ref="G135:G136" si="47">D135-E135</f>
        <v>20532979.110000003</v>
      </c>
    </row>
    <row r="136" spans="1:7" x14ac:dyDescent="0.3">
      <c r="A136" s="85" t="s">
        <v>359</v>
      </c>
      <c r="B136" s="201">
        <v>0</v>
      </c>
      <c r="C136" s="253">
        <v>3329087.42</v>
      </c>
      <c r="D136" s="254">
        <f t="shared" si="46"/>
        <v>3329087.42</v>
      </c>
      <c r="E136" s="253">
        <v>0</v>
      </c>
      <c r="F136" s="253">
        <v>0</v>
      </c>
      <c r="G136" s="75">
        <f t="shared" si="47"/>
        <v>3329087.42</v>
      </c>
    </row>
    <row r="137" spans="1:7" x14ac:dyDescent="0.3">
      <c r="A137" s="84" t="s">
        <v>360</v>
      </c>
      <c r="B137" s="83">
        <f t="shared" ref="B137:G137" si="48">SUM(B138:B142,B144:B145)</f>
        <v>150000000</v>
      </c>
      <c r="C137" s="83">
        <f t="shared" si="48"/>
        <v>-148115955.66999999</v>
      </c>
      <c r="D137" s="83">
        <f t="shared" si="48"/>
        <v>1884044.3300000131</v>
      </c>
      <c r="E137" s="83">
        <f t="shared" si="48"/>
        <v>0</v>
      </c>
      <c r="F137" s="83">
        <f t="shared" si="48"/>
        <v>0</v>
      </c>
      <c r="G137" s="83">
        <f t="shared" si="48"/>
        <v>1884044.3300000131</v>
      </c>
    </row>
    <row r="138" spans="1:7" x14ac:dyDescent="0.3">
      <c r="A138" s="85" t="s">
        <v>361</v>
      </c>
      <c r="B138" s="203">
        <v>0</v>
      </c>
      <c r="C138" s="203">
        <v>0</v>
      </c>
      <c r="D138" s="203">
        <v>0</v>
      </c>
      <c r="E138" s="203">
        <v>0</v>
      </c>
      <c r="F138" s="203">
        <v>0</v>
      </c>
      <c r="G138" s="75">
        <f>D138-E138</f>
        <v>0</v>
      </c>
    </row>
    <row r="139" spans="1:7" x14ac:dyDescent="0.3">
      <c r="A139" s="85" t="s">
        <v>362</v>
      </c>
      <c r="B139" s="203">
        <v>0</v>
      </c>
      <c r="C139" s="203">
        <v>0</v>
      </c>
      <c r="D139" s="203">
        <v>0</v>
      </c>
      <c r="E139" s="203">
        <v>0</v>
      </c>
      <c r="F139" s="203">
        <v>0</v>
      </c>
      <c r="G139" s="75">
        <f t="shared" ref="G139:G145" si="49">D139-E139</f>
        <v>0</v>
      </c>
    </row>
    <row r="140" spans="1:7" x14ac:dyDescent="0.3">
      <c r="A140" s="85" t="s">
        <v>363</v>
      </c>
      <c r="B140" s="203">
        <v>0</v>
      </c>
      <c r="C140" s="203">
        <v>0</v>
      </c>
      <c r="D140" s="203">
        <v>0</v>
      </c>
      <c r="E140" s="203">
        <v>0</v>
      </c>
      <c r="F140" s="203">
        <v>0</v>
      </c>
      <c r="G140" s="75">
        <f t="shared" si="49"/>
        <v>0</v>
      </c>
    </row>
    <row r="141" spans="1:7" x14ac:dyDescent="0.3">
      <c r="A141" s="85" t="s">
        <v>364</v>
      </c>
      <c r="B141" s="203">
        <v>0</v>
      </c>
      <c r="C141" s="203">
        <v>0</v>
      </c>
      <c r="D141" s="203">
        <v>0</v>
      </c>
      <c r="E141" s="203">
        <v>0</v>
      </c>
      <c r="F141" s="203">
        <v>0</v>
      </c>
      <c r="G141" s="75">
        <f t="shared" si="49"/>
        <v>0</v>
      </c>
    </row>
    <row r="142" spans="1:7" x14ac:dyDescent="0.3">
      <c r="A142" s="85" t="s">
        <v>365</v>
      </c>
      <c r="B142" s="203">
        <v>0</v>
      </c>
      <c r="C142" s="203">
        <v>0</v>
      </c>
      <c r="D142" s="203">
        <v>0</v>
      </c>
      <c r="E142" s="203">
        <v>0</v>
      </c>
      <c r="F142" s="203">
        <v>0</v>
      </c>
      <c r="G142" s="75">
        <f t="shared" si="49"/>
        <v>0</v>
      </c>
    </row>
    <row r="143" spans="1:7" x14ac:dyDescent="0.3">
      <c r="A143" s="85" t="s">
        <v>366</v>
      </c>
      <c r="B143" s="203">
        <v>0</v>
      </c>
      <c r="C143" s="203">
        <v>0</v>
      </c>
      <c r="D143" s="203">
        <v>0</v>
      </c>
      <c r="E143" s="203">
        <v>0</v>
      </c>
      <c r="F143" s="203">
        <v>0</v>
      </c>
      <c r="G143" s="75">
        <f t="shared" si="49"/>
        <v>0</v>
      </c>
    </row>
    <row r="144" spans="1:7" x14ac:dyDescent="0.3">
      <c r="A144" s="85" t="s">
        <v>367</v>
      </c>
      <c r="B144" s="203">
        <v>0</v>
      </c>
      <c r="C144" s="203">
        <v>0</v>
      </c>
      <c r="D144" s="203">
        <v>0</v>
      </c>
      <c r="E144" s="203">
        <v>0</v>
      </c>
      <c r="F144" s="203">
        <v>0</v>
      </c>
      <c r="G144" s="75">
        <f t="shared" si="49"/>
        <v>0</v>
      </c>
    </row>
    <row r="145" spans="1:7" x14ac:dyDescent="0.3">
      <c r="A145" s="85" t="s">
        <v>368</v>
      </c>
      <c r="B145" s="204">
        <v>150000000</v>
      </c>
      <c r="C145" s="253">
        <v>-148115955.66999999</v>
      </c>
      <c r="D145" s="254">
        <f>B145+C145</f>
        <v>1884044.3300000131</v>
      </c>
      <c r="E145" s="253">
        <v>0</v>
      </c>
      <c r="F145" s="253">
        <v>0</v>
      </c>
      <c r="G145" s="75">
        <f t="shared" si="49"/>
        <v>1884044.3300000131</v>
      </c>
    </row>
    <row r="146" spans="1:7" x14ac:dyDescent="0.3">
      <c r="A146" s="84" t="s">
        <v>369</v>
      </c>
      <c r="B146" s="83">
        <f t="shared" ref="B146:G146" si="50">SUM(B147:B149)</f>
        <v>0</v>
      </c>
      <c r="C146" s="83">
        <f t="shared" si="50"/>
        <v>2071754.6</v>
      </c>
      <c r="D146" s="83">
        <f t="shared" si="50"/>
        <v>2071754.6</v>
      </c>
      <c r="E146" s="83">
        <f t="shared" si="50"/>
        <v>1258240.4099999999</v>
      </c>
      <c r="F146" s="83">
        <f t="shared" si="50"/>
        <v>1258240.4099999999</v>
      </c>
      <c r="G146" s="83">
        <f t="shared" si="50"/>
        <v>813514.19000000018</v>
      </c>
    </row>
    <row r="147" spans="1:7" x14ac:dyDescent="0.3">
      <c r="A147" s="85" t="s">
        <v>370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371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51">D148-E148</f>
        <v>0</v>
      </c>
    </row>
    <row r="149" spans="1:7" x14ac:dyDescent="0.3">
      <c r="A149" s="85" t="s">
        <v>372</v>
      </c>
      <c r="B149" s="75">
        <v>0</v>
      </c>
      <c r="C149" s="253">
        <v>2071754.6</v>
      </c>
      <c r="D149" s="254">
        <f>B149+C149</f>
        <v>2071754.6</v>
      </c>
      <c r="E149" s="253">
        <v>1258240.4099999999</v>
      </c>
      <c r="F149" s="253">
        <v>1258240.4099999999</v>
      </c>
      <c r="G149" s="75">
        <f t="shared" si="51"/>
        <v>813514.19000000018</v>
      </c>
    </row>
    <row r="150" spans="1:7" x14ac:dyDescent="0.3">
      <c r="A150" s="84" t="s">
        <v>373</v>
      </c>
      <c r="B150" s="83">
        <f t="shared" ref="B150:G150" si="52">SUM(B151:B157)</f>
        <v>0</v>
      </c>
      <c r="C150" s="83">
        <f t="shared" si="52"/>
        <v>0</v>
      </c>
      <c r="D150" s="83">
        <f t="shared" si="52"/>
        <v>0</v>
      </c>
      <c r="E150" s="83">
        <f t="shared" si="52"/>
        <v>0</v>
      </c>
      <c r="F150" s="83">
        <f t="shared" si="52"/>
        <v>0</v>
      </c>
      <c r="G150" s="83">
        <f t="shared" si="52"/>
        <v>0</v>
      </c>
    </row>
    <row r="151" spans="1:7" x14ac:dyDescent="0.3">
      <c r="A151" s="85" t="s">
        <v>374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375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53">D152-E152</f>
        <v>0</v>
      </c>
    </row>
    <row r="153" spans="1:7" x14ac:dyDescent="0.3">
      <c r="A153" s="85" t="s">
        <v>376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53"/>
        <v>0</v>
      </c>
    </row>
    <row r="154" spans="1:7" x14ac:dyDescent="0.3">
      <c r="A154" s="87" t="s">
        <v>377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53"/>
        <v>0</v>
      </c>
    </row>
    <row r="155" spans="1:7" x14ac:dyDescent="0.3">
      <c r="A155" s="85" t="s">
        <v>378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53"/>
        <v>0</v>
      </c>
    </row>
    <row r="156" spans="1:7" x14ac:dyDescent="0.3">
      <c r="A156" s="85" t="s">
        <v>379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53"/>
        <v>0</v>
      </c>
    </row>
    <row r="157" spans="1:7" x14ac:dyDescent="0.3">
      <c r="A157" s="85" t="s">
        <v>380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53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382</v>
      </c>
      <c r="B159" s="90">
        <f t="shared" ref="B159:G159" si="54">B9+B84</f>
        <v>643531000</v>
      </c>
      <c r="C159" s="90">
        <f t="shared" si="54"/>
        <v>250680494.23999998</v>
      </c>
      <c r="D159" s="90">
        <f t="shared" si="54"/>
        <v>894211494.24000001</v>
      </c>
      <c r="E159" s="90">
        <f t="shared" si="54"/>
        <v>539004172.36000001</v>
      </c>
      <c r="F159" s="90">
        <f t="shared" si="54"/>
        <v>539004172.36000001</v>
      </c>
      <c r="G159" s="90">
        <f t="shared" si="54"/>
        <v>355207321.88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G11:G17 G19:G27 B18:F18 G29:G37 B28:F28 G39:G47 B38:F38 G49:G57 B48:F48 G59:G61 B58:F58 G63:G68 B62:F62 B71:F71 B103:C103 B93:C93 E93:F93 C9:G9 D10:G10 G70 B75:F75 B83:F85 B113:F113 E103:F103 B123:F123 B133:F133 B137:F137 B146:F148 G69 G143 B150:F159 B149" unlockedFormula="1"/>
    <ignoredError sqref="G18 G28 G38 G48 G58 G62 G71:G142 G144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8"/>
  <sheetViews>
    <sheetView showGridLines="0" zoomScale="75" zoomScaleNormal="75" workbookViewId="0">
      <selection activeCell="F118" sqref="F118"/>
    </sheetView>
  </sheetViews>
  <sheetFormatPr baseColWidth="10" defaultColWidth="11" defaultRowHeight="14.4" x14ac:dyDescent="0.3"/>
  <cols>
    <col min="1" max="1" width="97" customWidth="1"/>
    <col min="2" max="2" width="19.109375" customWidth="1"/>
    <col min="3" max="3" width="19.44140625" customWidth="1"/>
    <col min="4" max="6" width="19.109375" customWidth="1"/>
    <col min="7" max="7" width="16.77734375" customWidth="1"/>
  </cols>
  <sheetData>
    <row r="1" spans="1:7" ht="40.950000000000003" customHeight="1" x14ac:dyDescent="0.3">
      <c r="A1" s="298" t="s">
        <v>383</v>
      </c>
      <c r="B1" s="299"/>
      <c r="C1" s="299"/>
      <c r="D1" s="299"/>
      <c r="E1" s="299"/>
      <c r="F1" s="299"/>
      <c r="G1" s="300"/>
    </row>
    <row r="2" spans="1:7" ht="15" customHeight="1" x14ac:dyDescent="0.3">
      <c r="A2" s="110" t="str">
        <f>'Formato 1'!A2</f>
        <v>Municipio Dolores Hidalgo CIN (a)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299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384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293" t="s">
        <v>6</v>
      </c>
      <c r="B7" s="295" t="s">
        <v>301</v>
      </c>
      <c r="C7" s="295"/>
      <c r="D7" s="295"/>
      <c r="E7" s="295"/>
      <c r="F7" s="295"/>
      <c r="G7" s="297" t="s">
        <v>302</v>
      </c>
    </row>
    <row r="8" spans="1:7" ht="28.8" x14ac:dyDescent="0.3">
      <c r="A8" s="294"/>
      <c r="B8" s="25" t="s">
        <v>303</v>
      </c>
      <c r="C8" s="7" t="s">
        <v>233</v>
      </c>
      <c r="D8" s="25" t="s">
        <v>234</v>
      </c>
      <c r="E8" s="25" t="s">
        <v>189</v>
      </c>
      <c r="F8" s="25" t="s">
        <v>206</v>
      </c>
      <c r="G8" s="296"/>
    </row>
    <row r="9" spans="1:7" ht="15.75" customHeight="1" x14ac:dyDescent="0.3">
      <c r="A9" s="26" t="s">
        <v>385</v>
      </c>
      <c r="B9" s="30">
        <f>SUM(B10:B55)</f>
        <v>345531000.00000006</v>
      </c>
      <c r="C9" s="30">
        <f>SUM(C10:C55)</f>
        <v>132651830.77000001</v>
      </c>
      <c r="D9" s="30">
        <f t="shared" ref="D9:G9" si="0">SUM(D10:D55)</f>
        <v>478182830.76999998</v>
      </c>
      <c r="E9" s="30">
        <f t="shared" si="0"/>
        <v>323126153.26999998</v>
      </c>
      <c r="F9" s="30">
        <f t="shared" si="0"/>
        <v>323126153.26999998</v>
      </c>
      <c r="G9" s="30">
        <f t="shared" si="0"/>
        <v>155056677.50000003</v>
      </c>
    </row>
    <row r="10" spans="1:7" x14ac:dyDescent="0.3">
      <c r="A10" s="250" t="s">
        <v>590</v>
      </c>
      <c r="B10" s="287">
        <v>12912853.25</v>
      </c>
      <c r="C10" s="287">
        <v>405564.77</v>
      </c>
      <c r="D10" s="287">
        <v>13318418.02</v>
      </c>
      <c r="E10" s="287">
        <v>8714448.1300000008</v>
      </c>
      <c r="F10" s="287">
        <v>8714448.1300000008</v>
      </c>
      <c r="G10" s="288">
        <v>4603969.8899999987</v>
      </c>
    </row>
    <row r="11" spans="1:7" s="202" customFormat="1" x14ac:dyDescent="0.3">
      <c r="A11" s="250" t="s">
        <v>591</v>
      </c>
      <c r="B11" s="287">
        <v>16128338.539999999</v>
      </c>
      <c r="C11" s="287">
        <v>2832839.92</v>
      </c>
      <c r="D11" s="287">
        <v>18961178.460000001</v>
      </c>
      <c r="E11" s="287">
        <v>14576930.25</v>
      </c>
      <c r="F11" s="287">
        <v>14576930.25</v>
      </c>
      <c r="G11" s="288">
        <v>4384248.2100000009</v>
      </c>
    </row>
    <row r="12" spans="1:7" s="202" customFormat="1" x14ac:dyDescent="0.3">
      <c r="A12" s="250" t="s">
        <v>592</v>
      </c>
      <c r="B12" s="287">
        <v>1763637.63</v>
      </c>
      <c r="C12" s="287">
        <v>-1763637.63</v>
      </c>
      <c r="D12" s="287">
        <v>0</v>
      </c>
      <c r="E12" s="287">
        <v>0</v>
      </c>
      <c r="F12" s="287">
        <v>0</v>
      </c>
      <c r="G12" s="288">
        <v>0</v>
      </c>
    </row>
    <row r="13" spans="1:7" s="202" customFormat="1" x14ac:dyDescent="0.3">
      <c r="A13" s="250" t="s">
        <v>593</v>
      </c>
      <c r="B13" s="287">
        <v>24691764.010000002</v>
      </c>
      <c r="C13" s="287">
        <v>35149647.219999999</v>
      </c>
      <c r="D13" s="287">
        <v>59841411.230000004</v>
      </c>
      <c r="E13" s="287">
        <v>47167062.359999999</v>
      </c>
      <c r="F13" s="287">
        <v>47167062.359999999</v>
      </c>
      <c r="G13" s="288">
        <v>12674348.870000005</v>
      </c>
    </row>
    <row r="14" spans="1:7" s="202" customFormat="1" x14ac:dyDescent="0.3">
      <c r="A14" s="250" t="s">
        <v>594</v>
      </c>
      <c r="B14" s="287">
        <v>1829602.56</v>
      </c>
      <c r="C14" s="287">
        <v>-1829602.56</v>
      </c>
      <c r="D14" s="287">
        <v>0</v>
      </c>
      <c r="E14" s="287">
        <v>0</v>
      </c>
      <c r="F14" s="287">
        <v>0</v>
      </c>
      <c r="G14" s="288">
        <v>0</v>
      </c>
    </row>
    <row r="15" spans="1:7" s="202" customFormat="1" x14ac:dyDescent="0.3">
      <c r="A15" s="250" t="s">
        <v>595</v>
      </c>
      <c r="B15" s="287">
        <v>0</v>
      </c>
      <c r="C15" s="287">
        <v>2143569.02</v>
      </c>
      <c r="D15" s="287">
        <v>2143569.02</v>
      </c>
      <c r="E15" s="287">
        <v>1385215.57</v>
      </c>
      <c r="F15" s="287">
        <v>1385215.57</v>
      </c>
      <c r="G15" s="288">
        <v>758353.45</v>
      </c>
    </row>
    <row r="16" spans="1:7" s="202" customFormat="1" x14ac:dyDescent="0.3">
      <c r="A16" s="250" t="s">
        <v>596</v>
      </c>
      <c r="B16" s="287">
        <v>0</v>
      </c>
      <c r="C16" s="287">
        <v>2240316.0099999998</v>
      </c>
      <c r="D16" s="287">
        <v>2240316.0099999998</v>
      </c>
      <c r="E16" s="287">
        <v>1397065.1</v>
      </c>
      <c r="F16" s="287">
        <v>1397065.1</v>
      </c>
      <c r="G16" s="288">
        <v>843250.90999999968</v>
      </c>
    </row>
    <row r="17" spans="1:7" s="202" customFormat="1" x14ac:dyDescent="0.3">
      <c r="A17" s="250" t="s">
        <v>597</v>
      </c>
      <c r="B17" s="287">
        <v>7144858.2400000002</v>
      </c>
      <c r="C17" s="287">
        <v>-135153.19</v>
      </c>
      <c r="D17" s="287">
        <v>7009705.0499999998</v>
      </c>
      <c r="E17" s="287">
        <v>4698007.2</v>
      </c>
      <c r="F17" s="287">
        <v>4698007.2</v>
      </c>
      <c r="G17" s="288">
        <v>2311697.8499999996</v>
      </c>
    </row>
    <row r="18" spans="1:7" s="202" customFormat="1" x14ac:dyDescent="0.3">
      <c r="A18" s="250" t="s">
        <v>598</v>
      </c>
      <c r="B18" s="287">
        <v>2264145.71</v>
      </c>
      <c r="C18" s="287">
        <v>373921.02</v>
      </c>
      <c r="D18" s="287">
        <v>2638066.73</v>
      </c>
      <c r="E18" s="287">
        <v>1774651.67</v>
      </c>
      <c r="F18" s="287">
        <v>1774651.67</v>
      </c>
      <c r="G18" s="288">
        <v>863415.06</v>
      </c>
    </row>
    <row r="19" spans="1:7" s="202" customFormat="1" x14ac:dyDescent="0.3">
      <c r="A19" s="250" t="s">
        <v>599</v>
      </c>
      <c r="B19" s="287">
        <v>1551550.97</v>
      </c>
      <c r="C19" s="287">
        <v>433314.37</v>
      </c>
      <c r="D19" s="287">
        <v>1984865.3399999999</v>
      </c>
      <c r="E19" s="287">
        <v>1027535.94</v>
      </c>
      <c r="F19" s="287">
        <v>1027535.94</v>
      </c>
      <c r="G19" s="288">
        <v>957329.39999999991</v>
      </c>
    </row>
    <row r="20" spans="1:7" s="202" customFormat="1" x14ac:dyDescent="0.3">
      <c r="A20" s="250" t="s">
        <v>600</v>
      </c>
      <c r="B20" s="287">
        <v>4351745.63</v>
      </c>
      <c r="C20" s="287">
        <v>78300.759999999995</v>
      </c>
      <c r="D20" s="287">
        <v>4430046.3899999997</v>
      </c>
      <c r="E20" s="287">
        <v>2878226.06</v>
      </c>
      <c r="F20" s="287">
        <v>2878226.06</v>
      </c>
      <c r="G20" s="288">
        <v>1551820.3299999996</v>
      </c>
    </row>
    <row r="21" spans="1:7" s="202" customFormat="1" x14ac:dyDescent="0.3">
      <c r="A21" s="250" t="s">
        <v>601</v>
      </c>
      <c r="B21" s="287">
        <v>358910.1</v>
      </c>
      <c r="C21" s="287">
        <v>789280.4</v>
      </c>
      <c r="D21" s="287">
        <v>1148190.5</v>
      </c>
      <c r="E21" s="287">
        <v>488311.13</v>
      </c>
      <c r="F21" s="287">
        <v>488311.13</v>
      </c>
      <c r="G21" s="288">
        <v>659879.37</v>
      </c>
    </row>
    <row r="22" spans="1:7" s="202" customFormat="1" x14ac:dyDescent="0.3">
      <c r="A22" s="250" t="s">
        <v>602</v>
      </c>
      <c r="B22" s="287">
        <v>298802.06</v>
      </c>
      <c r="C22" s="287">
        <v>20186.009999999998</v>
      </c>
      <c r="D22" s="287">
        <v>318988.07</v>
      </c>
      <c r="E22" s="287">
        <v>185958.98</v>
      </c>
      <c r="F22" s="287">
        <v>185958.98</v>
      </c>
      <c r="G22" s="288">
        <v>133029.09</v>
      </c>
    </row>
    <row r="23" spans="1:7" s="202" customFormat="1" x14ac:dyDescent="0.3">
      <c r="A23" s="250" t="s">
        <v>603</v>
      </c>
      <c r="B23" s="287">
        <v>7112886.5</v>
      </c>
      <c r="C23" s="287">
        <v>-7112886.5</v>
      </c>
      <c r="D23" s="287">
        <v>0</v>
      </c>
      <c r="E23" s="287">
        <v>0</v>
      </c>
      <c r="F23" s="287">
        <v>0</v>
      </c>
      <c r="G23" s="288">
        <v>0</v>
      </c>
    </row>
    <row r="24" spans="1:7" s="202" customFormat="1" x14ac:dyDescent="0.3">
      <c r="A24" s="250" t="s">
        <v>604</v>
      </c>
      <c r="B24" s="287">
        <v>26620669.649999999</v>
      </c>
      <c r="C24" s="287">
        <v>533027.72</v>
      </c>
      <c r="D24" s="287">
        <v>27153697.369999997</v>
      </c>
      <c r="E24" s="287">
        <v>20375735.059999999</v>
      </c>
      <c r="F24" s="287">
        <v>20375735.059999999</v>
      </c>
      <c r="G24" s="288">
        <v>6777962.3099999987</v>
      </c>
    </row>
    <row r="25" spans="1:7" s="202" customFormat="1" x14ac:dyDescent="0.3">
      <c r="A25" s="250" t="s">
        <v>605</v>
      </c>
      <c r="B25" s="287">
        <v>8047867.7300000004</v>
      </c>
      <c r="C25" s="287">
        <v>475141.26</v>
      </c>
      <c r="D25" s="287">
        <v>8523008.9900000002</v>
      </c>
      <c r="E25" s="287">
        <v>5249304.76</v>
      </c>
      <c r="F25" s="287">
        <v>5249304.76</v>
      </c>
      <c r="G25" s="288">
        <v>3273704.2300000004</v>
      </c>
    </row>
    <row r="26" spans="1:7" s="202" customFormat="1" x14ac:dyDescent="0.3">
      <c r="A26" s="250" t="s">
        <v>606</v>
      </c>
      <c r="B26" s="287">
        <v>2883892.33</v>
      </c>
      <c r="C26" s="287">
        <v>87759.57</v>
      </c>
      <c r="D26" s="287">
        <v>2971651.9</v>
      </c>
      <c r="E26" s="287">
        <v>1698993.7</v>
      </c>
      <c r="F26" s="287">
        <v>1698993.7</v>
      </c>
      <c r="G26" s="288">
        <v>1272658.2</v>
      </c>
    </row>
    <row r="27" spans="1:7" s="202" customFormat="1" x14ac:dyDescent="0.3">
      <c r="A27" s="250" t="s">
        <v>607</v>
      </c>
      <c r="B27" s="287">
        <v>29047135.399999999</v>
      </c>
      <c r="C27" s="287">
        <v>866328.05</v>
      </c>
      <c r="D27" s="287">
        <v>29913463.449999999</v>
      </c>
      <c r="E27" s="287">
        <v>19637689.859999999</v>
      </c>
      <c r="F27" s="287">
        <v>19637689.859999999</v>
      </c>
      <c r="G27" s="288">
        <v>10275773.59</v>
      </c>
    </row>
    <row r="28" spans="1:7" s="202" customFormat="1" x14ac:dyDescent="0.3">
      <c r="A28" s="250" t="s">
        <v>608</v>
      </c>
      <c r="B28" s="287">
        <v>5086272.4000000004</v>
      </c>
      <c r="C28" s="287">
        <v>50533.68</v>
      </c>
      <c r="D28" s="287">
        <v>5136806.08</v>
      </c>
      <c r="E28" s="287">
        <v>3337986.49</v>
      </c>
      <c r="F28" s="287">
        <v>3337986.49</v>
      </c>
      <c r="G28" s="288">
        <v>1798819.5899999999</v>
      </c>
    </row>
    <row r="29" spans="1:7" s="202" customFormat="1" x14ac:dyDescent="0.3">
      <c r="A29" s="250" t="s">
        <v>609</v>
      </c>
      <c r="B29" s="287">
        <v>4126864.67</v>
      </c>
      <c r="C29" s="287">
        <v>686634.93</v>
      </c>
      <c r="D29" s="287">
        <v>4813499.5999999996</v>
      </c>
      <c r="E29" s="287">
        <v>3281475.31</v>
      </c>
      <c r="F29" s="287">
        <v>3281475.31</v>
      </c>
      <c r="G29" s="288">
        <v>1532024.2899999996</v>
      </c>
    </row>
    <row r="30" spans="1:7" s="202" customFormat="1" x14ac:dyDescent="0.3">
      <c r="A30" s="250" t="s">
        <v>610</v>
      </c>
      <c r="B30" s="287">
        <v>39669022.57</v>
      </c>
      <c r="C30" s="287">
        <v>3420896.74</v>
      </c>
      <c r="D30" s="287">
        <v>43089919.310000002</v>
      </c>
      <c r="E30" s="287">
        <v>24718419.760000002</v>
      </c>
      <c r="F30" s="287">
        <v>24718419.760000002</v>
      </c>
      <c r="G30" s="288">
        <v>18371499.550000001</v>
      </c>
    </row>
    <row r="31" spans="1:7" s="202" customFormat="1" x14ac:dyDescent="0.3">
      <c r="A31" s="250" t="s">
        <v>611</v>
      </c>
      <c r="B31" s="287">
        <v>11821380.82</v>
      </c>
      <c r="C31" s="287">
        <v>136444.9</v>
      </c>
      <c r="D31" s="287">
        <v>11957825.720000001</v>
      </c>
      <c r="E31" s="287">
        <v>7717917.2000000002</v>
      </c>
      <c r="F31" s="287">
        <v>7717917.2000000002</v>
      </c>
      <c r="G31" s="288">
        <v>4239908.5200000005</v>
      </c>
    </row>
    <row r="32" spans="1:7" s="202" customFormat="1" x14ac:dyDescent="0.3">
      <c r="A32" s="250" t="s">
        <v>612</v>
      </c>
      <c r="B32" s="287">
        <v>3401697.24</v>
      </c>
      <c r="C32" s="287">
        <v>868970.52</v>
      </c>
      <c r="D32" s="287">
        <v>4270667.76</v>
      </c>
      <c r="E32" s="287">
        <v>2265140.63</v>
      </c>
      <c r="F32" s="287">
        <v>2265140.63</v>
      </c>
      <c r="G32" s="288">
        <v>2005527.13</v>
      </c>
    </row>
    <row r="33" spans="1:7" s="202" customFormat="1" x14ac:dyDescent="0.3">
      <c r="A33" s="250" t="s">
        <v>613</v>
      </c>
      <c r="B33" s="287">
        <v>11806867.960000001</v>
      </c>
      <c r="C33" s="287">
        <v>-732632.48</v>
      </c>
      <c r="D33" s="287">
        <v>11074235.48</v>
      </c>
      <c r="E33" s="287">
        <v>8795541.8200000003</v>
      </c>
      <c r="F33" s="287">
        <v>8795541.8200000003</v>
      </c>
      <c r="G33" s="288">
        <v>2278693.66</v>
      </c>
    </row>
    <row r="34" spans="1:7" s="202" customFormat="1" x14ac:dyDescent="0.3">
      <c r="A34" s="250" t="s">
        <v>614</v>
      </c>
      <c r="B34" s="287">
        <v>0</v>
      </c>
      <c r="C34" s="287">
        <v>3905568.58</v>
      </c>
      <c r="D34" s="287">
        <v>3905568.58</v>
      </c>
      <c r="E34" s="287">
        <v>2318617.2400000002</v>
      </c>
      <c r="F34" s="287">
        <v>2318617.2400000002</v>
      </c>
      <c r="G34" s="288">
        <v>1586951.3399999999</v>
      </c>
    </row>
    <row r="35" spans="1:7" s="202" customFormat="1" x14ac:dyDescent="0.3">
      <c r="A35" s="250" t="s">
        <v>615</v>
      </c>
      <c r="B35" s="287">
        <v>370919.69</v>
      </c>
      <c r="C35" s="287">
        <v>219559.4</v>
      </c>
      <c r="D35" s="287">
        <v>590479.09</v>
      </c>
      <c r="E35" s="287">
        <v>391346.11</v>
      </c>
      <c r="F35" s="287">
        <v>391346.11</v>
      </c>
      <c r="G35" s="288">
        <v>199132.97999999998</v>
      </c>
    </row>
    <row r="36" spans="1:7" s="202" customFormat="1" x14ac:dyDescent="0.3">
      <c r="A36" s="250" t="s">
        <v>616</v>
      </c>
      <c r="B36" s="287">
        <v>231392.24</v>
      </c>
      <c r="C36" s="287">
        <v>13000</v>
      </c>
      <c r="D36" s="287">
        <v>244392.24</v>
      </c>
      <c r="E36" s="287">
        <v>137397.98000000001</v>
      </c>
      <c r="F36" s="287">
        <v>137397.98000000001</v>
      </c>
      <c r="G36" s="288">
        <v>106994.25999999998</v>
      </c>
    </row>
    <row r="37" spans="1:7" s="202" customFormat="1" x14ac:dyDescent="0.3">
      <c r="A37" s="250" t="s">
        <v>617</v>
      </c>
      <c r="B37" s="287">
        <v>0</v>
      </c>
      <c r="C37" s="287">
        <v>1275569.97</v>
      </c>
      <c r="D37" s="287">
        <v>1275569.97</v>
      </c>
      <c r="E37" s="287">
        <v>645620.81000000006</v>
      </c>
      <c r="F37" s="287">
        <v>645620.81000000006</v>
      </c>
      <c r="G37" s="288">
        <v>629949.15999999992</v>
      </c>
    </row>
    <row r="38" spans="1:7" s="202" customFormat="1" x14ac:dyDescent="0.3">
      <c r="A38" s="250" t="s">
        <v>618</v>
      </c>
      <c r="B38" s="287">
        <v>705028.95</v>
      </c>
      <c r="C38" s="287">
        <v>98989.17</v>
      </c>
      <c r="D38" s="287">
        <v>804018.12</v>
      </c>
      <c r="E38" s="287">
        <v>634084.93000000005</v>
      </c>
      <c r="F38" s="287">
        <v>634084.93000000005</v>
      </c>
      <c r="G38" s="288">
        <v>169933.18999999994</v>
      </c>
    </row>
    <row r="39" spans="1:7" s="202" customFormat="1" x14ac:dyDescent="0.3">
      <c r="A39" s="250" t="s">
        <v>619</v>
      </c>
      <c r="B39" s="287">
        <v>289615.93</v>
      </c>
      <c r="C39" s="287">
        <v>251410.95</v>
      </c>
      <c r="D39" s="287">
        <v>541026.88</v>
      </c>
      <c r="E39" s="287">
        <v>387067.99</v>
      </c>
      <c r="F39" s="287">
        <v>387067.99</v>
      </c>
      <c r="G39" s="288">
        <v>153958.89000000001</v>
      </c>
    </row>
    <row r="40" spans="1:7" s="202" customFormat="1" x14ac:dyDescent="0.3">
      <c r="A40" s="250" t="s">
        <v>620</v>
      </c>
      <c r="B40" s="287">
        <v>289615.93</v>
      </c>
      <c r="C40" s="287">
        <v>18927.95</v>
      </c>
      <c r="D40" s="287">
        <v>308543.88</v>
      </c>
      <c r="E40" s="287">
        <v>165770.17000000001</v>
      </c>
      <c r="F40" s="287">
        <v>165770.17000000001</v>
      </c>
      <c r="G40" s="288">
        <v>142773.71</v>
      </c>
    </row>
    <row r="41" spans="1:7" s="202" customFormat="1" x14ac:dyDescent="0.3">
      <c r="A41" s="250" t="s">
        <v>621</v>
      </c>
      <c r="B41" s="287">
        <v>0</v>
      </c>
      <c r="C41" s="287">
        <v>18254366.09</v>
      </c>
      <c r="D41" s="287">
        <v>18254366.09</v>
      </c>
      <c r="E41" s="287">
        <v>13104882.18</v>
      </c>
      <c r="F41" s="287">
        <v>13104882.18</v>
      </c>
      <c r="G41" s="288">
        <v>5149483.91</v>
      </c>
    </row>
    <row r="42" spans="1:7" s="202" customFormat="1" x14ac:dyDescent="0.3">
      <c r="A42" s="250" t="s">
        <v>622</v>
      </c>
      <c r="B42" s="287">
        <v>10226472.02</v>
      </c>
      <c r="C42" s="287">
        <v>57992485.969999999</v>
      </c>
      <c r="D42" s="287">
        <v>68218957.989999995</v>
      </c>
      <c r="E42" s="287">
        <v>43175631.159999996</v>
      </c>
      <c r="F42" s="287">
        <v>43175631.159999996</v>
      </c>
      <c r="G42" s="288">
        <v>25043326.829999998</v>
      </c>
    </row>
    <row r="43" spans="1:7" s="202" customFormat="1" x14ac:dyDescent="0.3">
      <c r="A43" s="250" t="s">
        <v>623</v>
      </c>
      <c r="B43" s="287">
        <v>17431763.260000002</v>
      </c>
      <c r="C43" s="287">
        <v>-17431763.260000002</v>
      </c>
      <c r="D43" s="287">
        <v>0</v>
      </c>
      <c r="E43" s="287">
        <v>0</v>
      </c>
      <c r="F43" s="287">
        <v>0</v>
      </c>
      <c r="G43" s="288">
        <v>0</v>
      </c>
    </row>
    <row r="44" spans="1:7" s="202" customFormat="1" x14ac:dyDescent="0.3">
      <c r="A44" s="250" t="s">
        <v>624</v>
      </c>
      <c r="B44" s="287">
        <v>0</v>
      </c>
      <c r="C44" s="287">
        <v>19827056.73</v>
      </c>
      <c r="D44" s="287">
        <v>19827056.73</v>
      </c>
      <c r="E44" s="287">
        <v>7395765.8300000001</v>
      </c>
      <c r="F44" s="287">
        <v>7395765.8300000001</v>
      </c>
      <c r="G44" s="288">
        <v>12431290.9</v>
      </c>
    </row>
    <row r="45" spans="1:7" s="202" customFormat="1" x14ac:dyDescent="0.3">
      <c r="A45" s="250" t="s">
        <v>625</v>
      </c>
      <c r="B45" s="287">
        <v>5866408.2699999996</v>
      </c>
      <c r="C45" s="287">
        <v>3069065.36</v>
      </c>
      <c r="D45" s="287">
        <v>8935473.629999999</v>
      </c>
      <c r="E45" s="287">
        <v>5331152.76</v>
      </c>
      <c r="F45" s="287">
        <v>5331152.76</v>
      </c>
      <c r="G45" s="288">
        <v>3604320.8699999992</v>
      </c>
    </row>
    <row r="46" spans="1:7" s="202" customFormat="1" x14ac:dyDescent="0.3">
      <c r="A46" s="250" t="s">
        <v>626</v>
      </c>
      <c r="B46" s="287">
        <v>3494753.59</v>
      </c>
      <c r="C46" s="287">
        <v>220825.17</v>
      </c>
      <c r="D46" s="287">
        <v>3715578.76</v>
      </c>
      <c r="E46" s="287">
        <v>2371093.11</v>
      </c>
      <c r="F46" s="287">
        <v>2371093.11</v>
      </c>
      <c r="G46" s="288">
        <v>1344485.65</v>
      </c>
    </row>
    <row r="47" spans="1:7" s="202" customFormat="1" x14ac:dyDescent="0.3">
      <c r="A47" s="250" t="s">
        <v>627</v>
      </c>
      <c r="B47" s="287">
        <v>8334084.7999999998</v>
      </c>
      <c r="C47" s="287">
        <v>686100</v>
      </c>
      <c r="D47" s="287">
        <v>9020184.8000000007</v>
      </c>
      <c r="E47" s="287">
        <v>5147220</v>
      </c>
      <c r="F47" s="287">
        <v>5147220</v>
      </c>
      <c r="G47" s="288">
        <v>3872964.8000000007</v>
      </c>
    </row>
    <row r="48" spans="1:7" x14ac:dyDescent="0.3">
      <c r="A48" s="250" t="s">
        <v>628</v>
      </c>
      <c r="B48" s="287">
        <v>2388638.92</v>
      </c>
      <c r="C48" s="287">
        <v>907534.03</v>
      </c>
      <c r="D48" s="287">
        <v>3296172.95</v>
      </c>
      <c r="E48" s="287">
        <v>2354470.89</v>
      </c>
      <c r="F48" s="287">
        <v>2354470.89</v>
      </c>
      <c r="G48" s="288">
        <v>941702.06</v>
      </c>
    </row>
    <row r="49" spans="1:7" x14ac:dyDescent="0.3">
      <c r="A49" s="250" t="s">
        <v>629</v>
      </c>
      <c r="B49" s="287">
        <v>1215228.51</v>
      </c>
      <c r="C49" s="287">
        <v>244987.25</v>
      </c>
      <c r="D49" s="287">
        <v>1460215.76</v>
      </c>
      <c r="E49" s="287">
        <v>952634.21</v>
      </c>
      <c r="F49" s="287">
        <v>952634.21</v>
      </c>
      <c r="G49" s="288">
        <v>507581.55000000005</v>
      </c>
    </row>
    <row r="50" spans="1:7" x14ac:dyDescent="0.3">
      <c r="A50" s="250" t="s">
        <v>630</v>
      </c>
      <c r="B50" s="287">
        <v>21693716.539999999</v>
      </c>
      <c r="C50" s="287">
        <v>974593.52</v>
      </c>
      <c r="D50" s="287">
        <v>22668310.059999999</v>
      </c>
      <c r="E50" s="287">
        <v>15125366.550000001</v>
      </c>
      <c r="F50" s="287">
        <v>15125366.550000001</v>
      </c>
      <c r="G50" s="288">
        <v>7542943.5099999979</v>
      </c>
    </row>
    <row r="51" spans="1:7" x14ac:dyDescent="0.3">
      <c r="A51" s="250" t="s">
        <v>631</v>
      </c>
      <c r="B51" s="287">
        <v>4947243.58</v>
      </c>
      <c r="C51" s="287">
        <v>173076.75</v>
      </c>
      <c r="D51" s="287">
        <v>5120320.33</v>
      </c>
      <c r="E51" s="287">
        <v>3347652.59</v>
      </c>
      <c r="F51" s="287">
        <v>3347652.59</v>
      </c>
      <c r="G51" s="288">
        <v>1772667.7400000002</v>
      </c>
    </row>
    <row r="52" spans="1:7" x14ac:dyDescent="0.3">
      <c r="A52" s="250" t="s">
        <v>632</v>
      </c>
      <c r="B52" s="287">
        <v>29750229.07</v>
      </c>
      <c r="C52" s="287">
        <v>-141487.51999999999</v>
      </c>
      <c r="D52" s="287">
        <v>29608741.550000001</v>
      </c>
      <c r="E52" s="287">
        <v>25514230.629999999</v>
      </c>
      <c r="F52" s="287">
        <v>25514230.629999999</v>
      </c>
      <c r="G52" s="288">
        <v>4094510.9200000018</v>
      </c>
    </row>
    <row r="53" spans="1:7" x14ac:dyDescent="0.3">
      <c r="A53" s="250" t="s">
        <v>633</v>
      </c>
      <c r="B53" s="287">
        <v>12734038.73</v>
      </c>
      <c r="C53" s="287">
        <v>811800.15</v>
      </c>
      <c r="D53" s="287">
        <v>13545838.880000001</v>
      </c>
      <c r="E53" s="287">
        <v>10012321.15</v>
      </c>
      <c r="F53" s="287">
        <v>10012321.15</v>
      </c>
      <c r="G53" s="288">
        <v>3533517.7300000004</v>
      </c>
    </row>
    <row r="54" spans="1:7" x14ac:dyDescent="0.3">
      <c r="A54" s="250" t="s">
        <v>634</v>
      </c>
      <c r="B54" s="287">
        <v>2641084</v>
      </c>
      <c r="C54" s="287">
        <v>261400</v>
      </c>
      <c r="D54" s="287">
        <v>2902484</v>
      </c>
      <c r="E54" s="287">
        <v>2242210</v>
      </c>
      <c r="F54" s="287">
        <v>2242210</v>
      </c>
      <c r="G54" s="288">
        <v>660274</v>
      </c>
    </row>
    <row r="55" spans="1:7" s="247" customFormat="1" x14ac:dyDescent="0.3">
      <c r="A55" s="250" t="s">
        <v>640</v>
      </c>
      <c r="B55" s="287">
        <v>0</v>
      </c>
      <c r="C55" s="287">
        <v>1000000</v>
      </c>
      <c r="D55" s="287">
        <v>1000000</v>
      </c>
      <c r="E55" s="287">
        <v>1000000</v>
      </c>
      <c r="F55" s="287">
        <v>1000000</v>
      </c>
      <c r="G55" s="288">
        <v>0</v>
      </c>
    </row>
    <row r="56" spans="1:7" x14ac:dyDescent="0.3">
      <c r="A56" s="31" t="s">
        <v>153</v>
      </c>
      <c r="B56" s="49"/>
      <c r="C56" s="49"/>
      <c r="D56" s="49"/>
      <c r="E56" s="49"/>
      <c r="F56" s="49"/>
      <c r="G56" s="49"/>
    </row>
    <row r="57" spans="1:7" x14ac:dyDescent="0.3">
      <c r="A57" s="3" t="s">
        <v>386</v>
      </c>
      <c r="B57" s="4">
        <f>SUM(B58:B85)</f>
        <v>298000000</v>
      </c>
      <c r="C57" s="4">
        <f t="shared" ref="C57:G57" si="1">SUM(C58:C85)</f>
        <v>118028663.47</v>
      </c>
      <c r="D57" s="4">
        <f t="shared" si="1"/>
        <v>416028663.46999997</v>
      </c>
      <c r="E57" s="4">
        <f t="shared" si="1"/>
        <v>215878019.09</v>
      </c>
      <c r="F57" s="4">
        <f t="shared" si="1"/>
        <v>215878019.09</v>
      </c>
      <c r="G57" s="4">
        <f t="shared" si="1"/>
        <v>200150644.38000003</v>
      </c>
    </row>
    <row r="58" spans="1:7" x14ac:dyDescent="0.3">
      <c r="A58" s="250" t="s">
        <v>590</v>
      </c>
      <c r="B58" s="287">
        <v>34000</v>
      </c>
      <c r="C58" s="287">
        <v>0</v>
      </c>
      <c r="D58" s="288">
        <v>34000</v>
      </c>
      <c r="E58" s="287">
        <v>12377.18</v>
      </c>
      <c r="F58" s="287">
        <v>12377.18</v>
      </c>
      <c r="G58" s="288">
        <v>21622.82</v>
      </c>
    </row>
    <row r="59" spans="1:7" s="205" customFormat="1" x14ac:dyDescent="0.3">
      <c r="A59" s="250" t="s">
        <v>591</v>
      </c>
      <c r="B59" s="287">
        <v>694000</v>
      </c>
      <c r="C59" s="287">
        <v>36454.06</v>
      </c>
      <c r="D59" s="288">
        <v>730454.06</v>
      </c>
      <c r="E59" s="287">
        <v>505159.38</v>
      </c>
      <c r="F59" s="287">
        <v>505159.38</v>
      </c>
      <c r="G59" s="288">
        <v>225294.68000000005</v>
      </c>
    </row>
    <row r="60" spans="1:7" s="205" customFormat="1" x14ac:dyDescent="0.3">
      <c r="A60" s="250" t="s">
        <v>593</v>
      </c>
      <c r="B60" s="287">
        <v>0</v>
      </c>
      <c r="C60" s="287">
        <v>20000000</v>
      </c>
      <c r="D60" s="288">
        <v>20000000</v>
      </c>
      <c r="E60" s="287">
        <v>17600000</v>
      </c>
      <c r="F60" s="287">
        <v>17600000</v>
      </c>
      <c r="G60" s="288">
        <v>2400000</v>
      </c>
    </row>
    <row r="61" spans="1:7" s="205" customFormat="1" x14ac:dyDescent="0.3">
      <c r="A61" s="250" t="s">
        <v>597</v>
      </c>
      <c r="B61" s="287">
        <v>83000</v>
      </c>
      <c r="C61" s="287">
        <v>10435.219999999999</v>
      </c>
      <c r="D61" s="288">
        <v>93435.22</v>
      </c>
      <c r="E61" s="287">
        <v>40650.19</v>
      </c>
      <c r="F61" s="287">
        <v>40650.19</v>
      </c>
      <c r="G61" s="288">
        <v>52785.03</v>
      </c>
    </row>
    <row r="62" spans="1:7" s="205" customFormat="1" x14ac:dyDescent="0.3">
      <c r="A62" s="250" t="s">
        <v>600</v>
      </c>
      <c r="B62" s="287">
        <v>3011000</v>
      </c>
      <c r="C62" s="287">
        <v>178434.71</v>
      </c>
      <c r="D62" s="288">
        <v>3189434.71</v>
      </c>
      <c r="E62" s="287">
        <v>2229210.4900000002</v>
      </c>
      <c r="F62" s="287">
        <v>2229210.4900000002</v>
      </c>
      <c r="G62" s="288">
        <v>960224.21999999974</v>
      </c>
    </row>
    <row r="63" spans="1:7" s="205" customFormat="1" x14ac:dyDescent="0.3">
      <c r="A63" s="250" t="s">
        <v>601</v>
      </c>
      <c r="B63" s="287">
        <v>0</v>
      </c>
      <c r="C63" s="287">
        <v>228000</v>
      </c>
      <c r="D63" s="288">
        <v>228000</v>
      </c>
      <c r="E63" s="287">
        <v>114000</v>
      </c>
      <c r="F63" s="287">
        <v>114000</v>
      </c>
      <c r="G63" s="288">
        <v>114000</v>
      </c>
    </row>
    <row r="64" spans="1:7" s="205" customFormat="1" x14ac:dyDescent="0.3">
      <c r="A64" s="250" t="s">
        <v>603</v>
      </c>
      <c r="B64" s="287">
        <v>46000</v>
      </c>
      <c r="C64" s="287">
        <v>-46000</v>
      </c>
      <c r="D64" s="288">
        <v>0</v>
      </c>
      <c r="E64" s="287">
        <v>0</v>
      </c>
      <c r="F64" s="287">
        <v>0</v>
      </c>
      <c r="G64" s="288">
        <v>0</v>
      </c>
    </row>
    <row r="65" spans="1:7" s="205" customFormat="1" x14ac:dyDescent="0.3">
      <c r="A65" s="250" t="s">
        <v>604</v>
      </c>
      <c r="B65" s="287">
        <v>479000</v>
      </c>
      <c r="C65" s="287">
        <v>914377.25</v>
      </c>
      <c r="D65" s="288">
        <v>1393377.25</v>
      </c>
      <c r="E65" s="287">
        <v>219319.45</v>
      </c>
      <c r="F65" s="287">
        <v>219319.45</v>
      </c>
      <c r="G65" s="288">
        <v>1174057.8</v>
      </c>
    </row>
    <row r="66" spans="1:7" s="205" customFormat="1" x14ac:dyDescent="0.3">
      <c r="A66" s="250" t="s">
        <v>605</v>
      </c>
      <c r="B66" s="287">
        <v>55000</v>
      </c>
      <c r="C66" s="287">
        <v>603880</v>
      </c>
      <c r="D66" s="288">
        <v>658880</v>
      </c>
      <c r="E66" s="287">
        <v>423544</v>
      </c>
      <c r="F66" s="287">
        <v>423544</v>
      </c>
      <c r="G66" s="288">
        <v>235336</v>
      </c>
    </row>
    <row r="67" spans="1:7" s="205" customFormat="1" x14ac:dyDescent="0.3">
      <c r="A67" s="250" t="s">
        <v>606</v>
      </c>
      <c r="B67" s="287">
        <v>0</v>
      </c>
      <c r="C67" s="287">
        <v>11575.93</v>
      </c>
      <c r="D67" s="288">
        <v>11575.93</v>
      </c>
      <c r="E67" s="287">
        <v>11575.93</v>
      </c>
      <c r="F67" s="287">
        <v>11575.93</v>
      </c>
      <c r="G67" s="288">
        <v>0</v>
      </c>
    </row>
    <row r="68" spans="1:7" s="205" customFormat="1" x14ac:dyDescent="0.3">
      <c r="A68" s="250" t="s">
        <v>609</v>
      </c>
      <c r="B68" s="287">
        <v>25000</v>
      </c>
      <c r="C68" s="287">
        <v>0</v>
      </c>
      <c r="D68" s="288">
        <v>25000</v>
      </c>
      <c r="E68" s="287">
        <v>9100.86</v>
      </c>
      <c r="F68" s="287">
        <v>9100.86</v>
      </c>
      <c r="G68" s="288">
        <v>15899.14</v>
      </c>
    </row>
    <row r="69" spans="1:7" s="205" customFormat="1" x14ac:dyDescent="0.3">
      <c r="A69" s="250" t="s">
        <v>610</v>
      </c>
      <c r="B69" s="287">
        <v>56669092.399999999</v>
      </c>
      <c r="C69" s="287">
        <v>1924822.89</v>
      </c>
      <c r="D69" s="288">
        <v>58593915.289999999</v>
      </c>
      <c r="E69" s="287">
        <v>36964992.609999999</v>
      </c>
      <c r="F69" s="287">
        <v>36964992.609999999</v>
      </c>
      <c r="G69" s="288">
        <v>21628922.68</v>
      </c>
    </row>
    <row r="70" spans="1:7" s="205" customFormat="1" x14ac:dyDescent="0.3">
      <c r="A70" s="250" t="s">
        <v>611</v>
      </c>
      <c r="B70" s="287">
        <v>4051000</v>
      </c>
      <c r="C70" s="287">
        <v>223099.56</v>
      </c>
      <c r="D70" s="288">
        <v>4274099.5599999996</v>
      </c>
      <c r="E70" s="287">
        <v>3674226.98</v>
      </c>
      <c r="F70" s="287">
        <v>3674226.98</v>
      </c>
      <c r="G70" s="288">
        <v>599872.57999999961</v>
      </c>
    </row>
    <row r="71" spans="1:7" s="205" customFormat="1" x14ac:dyDescent="0.3">
      <c r="A71" s="250" t="s">
        <v>612</v>
      </c>
      <c r="B71" s="287">
        <v>11000</v>
      </c>
      <c r="C71" s="287">
        <v>2410712.36</v>
      </c>
      <c r="D71" s="288">
        <v>2421712.36</v>
      </c>
      <c r="E71" s="287">
        <v>1414716.67</v>
      </c>
      <c r="F71" s="287">
        <v>1414716.67</v>
      </c>
      <c r="G71" s="288">
        <v>1006995.69</v>
      </c>
    </row>
    <row r="72" spans="1:7" s="205" customFormat="1" x14ac:dyDescent="0.3">
      <c r="A72" s="250" t="s">
        <v>613</v>
      </c>
      <c r="B72" s="287">
        <v>507000</v>
      </c>
      <c r="C72" s="287">
        <v>-29750</v>
      </c>
      <c r="D72" s="288">
        <v>477250</v>
      </c>
      <c r="E72" s="287">
        <v>315275.88</v>
      </c>
      <c r="F72" s="287">
        <v>315275.88</v>
      </c>
      <c r="G72" s="288">
        <v>161974.12</v>
      </c>
    </row>
    <row r="73" spans="1:7" s="205" customFormat="1" x14ac:dyDescent="0.3">
      <c r="A73" s="250" t="s">
        <v>614</v>
      </c>
      <c r="B73" s="287">
        <v>0</v>
      </c>
      <c r="C73" s="287">
        <v>238500</v>
      </c>
      <c r="D73" s="288">
        <v>238500</v>
      </c>
      <c r="E73" s="287">
        <v>63378.98</v>
      </c>
      <c r="F73" s="287">
        <v>63378.98</v>
      </c>
      <c r="G73" s="288">
        <v>175121.02</v>
      </c>
    </row>
    <row r="74" spans="1:7" s="205" customFormat="1" x14ac:dyDescent="0.3">
      <c r="A74" s="250" t="s">
        <v>615</v>
      </c>
      <c r="B74" s="287">
        <v>0</v>
      </c>
      <c r="C74" s="287">
        <v>100000</v>
      </c>
      <c r="D74" s="288">
        <v>100000</v>
      </c>
      <c r="E74" s="287">
        <v>0</v>
      </c>
      <c r="F74" s="287">
        <v>0</v>
      </c>
      <c r="G74" s="288">
        <v>100000</v>
      </c>
    </row>
    <row r="75" spans="1:7" x14ac:dyDescent="0.3">
      <c r="A75" s="250" t="s">
        <v>618</v>
      </c>
      <c r="B75" s="287">
        <v>12000</v>
      </c>
      <c r="C75" s="287">
        <v>0</v>
      </c>
      <c r="D75" s="288">
        <v>12000</v>
      </c>
      <c r="E75" s="287">
        <v>4368.42</v>
      </c>
      <c r="F75" s="287">
        <v>4368.42</v>
      </c>
      <c r="G75" s="288">
        <v>7631.58</v>
      </c>
    </row>
    <row r="76" spans="1:7" x14ac:dyDescent="0.3">
      <c r="A76" s="250" t="s">
        <v>621</v>
      </c>
      <c r="B76" s="287">
        <v>0</v>
      </c>
      <c r="C76" s="287">
        <v>696000</v>
      </c>
      <c r="D76" s="288">
        <v>696000</v>
      </c>
      <c r="E76" s="287">
        <v>645859.24</v>
      </c>
      <c r="F76" s="287">
        <v>645859.24</v>
      </c>
      <c r="G76" s="288">
        <v>50140.760000000009</v>
      </c>
    </row>
    <row r="77" spans="1:7" x14ac:dyDescent="0.3">
      <c r="A77" s="250" t="s">
        <v>622</v>
      </c>
      <c r="B77" s="287">
        <v>150114000</v>
      </c>
      <c r="C77" s="287">
        <v>59943361.920000002</v>
      </c>
      <c r="D77" s="288">
        <v>210057361.92000002</v>
      </c>
      <c r="E77" s="287">
        <v>68152076.900000006</v>
      </c>
      <c r="F77" s="287">
        <v>68152076.900000006</v>
      </c>
      <c r="G77" s="288">
        <v>141905285.02000001</v>
      </c>
    </row>
    <row r="78" spans="1:7" x14ac:dyDescent="0.3">
      <c r="A78" s="250" t="s">
        <v>623</v>
      </c>
      <c r="B78" s="287">
        <v>6000</v>
      </c>
      <c r="C78" s="287">
        <v>-6000</v>
      </c>
      <c r="D78" s="288">
        <v>0</v>
      </c>
      <c r="E78" s="287">
        <v>0</v>
      </c>
      <c r="F78" s="287">
        <v>0</v>
      </c>
      <c r="G78" s="288">
        <v>0</v>
      </c>
    </row>
    <row r="79" spans="1:7" x14ac:dyDescent="0.3">
      <c r="A79" s="250" t="s">
        <v>624</v>
      </c>
      <c r="B79" s="287">
        <v>0</v>
      </c>
      <c r="C79" s="287">
        <v>30734768</v>
      </c>
      <c r="D79" s="288">
        <v>30734768</v>
      </c>
      <c r="E79" s="287">
        <v>30730952.219999999</v>
      </c>
      <c r="F79" s="287">
        <v>30730952.219999999</v>
      </c>
      <c r="G79" s="288">
        <v>3815.7800000011921</v>
      </c>
    </row>
    <row r="80" spans="1:7" x14ac:dyDescent="0.3">
      <c r="A80" s="250" t="s">
        <v>625</v>
      </c>
      <c r="B80" s="287">
        <v>0</v>
      </c>
      <c r="C80" s="287">
        <v>1784044.33</v>
      </c>
      <c r="D80" s="288">
        <v>1784044.33</v>
      </c>
      <c r="E80" s="287">
        <v>0</v>
      </c>
      <c r="F80" s="287">
        <v>0</v>
      </c>
      <c r="G80" s="288">
        <v>1784044.33</v>
      </c>
    </row>
    <row r="81" spans="1:7" x14ac:dyDescent="0.3">
      <c r="A81" s="250" t="s">
        <v>626</v>
      </c>
      <c r="B81" s="287">
        <v>20000</v>
      </c>
      <c r="C81" s="287">
        <v>0</v>
      </c>
      <c r="D81" s="288">
        <v>20000</v>
      </c>
      <c r="E81" s="287">
        <v>7280.74</v>
      </c>
      <c r="F81" s="287">
        <v>7280.74</v>
      </c>
      <c r="G81" s="288">
        <v>12719.26</v>
      </c>
    </row>
    <row r="82" spans="1:7" s="248" customFormat="1" x14ac:dyDescent="0.3">
      <c r="A82" s="250" t="s">
        <v>630</v>
      </c>
      <c r="B82" s="287">
        <v>26777000</v>
      </c>
      <c r="C82" s="287">
        <v>252393.02</v>
      </c>
      <c r="D82" s="288">
        <v>27029393.02</v>
      </c>
      <c r="E82" s="287">
        <v>17109343.18</v>
      </c>
      <c r="F82" s="287">
        <v>17109343.18</v>
      </c>
      <c r="G82" s="288">
        <v>9920049.8399999999</v>
      </c>
    </row>
    <row r="83" spans="1:7" s="248" customFormat="1" x14ac:dyDescent="0.3">
      <c r="A83" s="250" t="s">
        <v>631</v>
      </c>
      <c r="B83" s="287">
        <v>7230000</v>
      </c>
      <c r="C83" s="287">
        <v>873243.7</v>
      </c>
      <c r="D83" s="288">
        <v>8103243.7000000002</v>
      </c>
      <c r="E83" s="287">
        <v>5158075.3899999997</v>
      </c>
      <c r="F83" s="287">
        <v>5158075.3899999997</v>
      </c>
      <c r="G83" s="288">
        <v>2945168.3100000005</v>
      </c>
    </row>
    <row r="84" spans="1:7" s="248" customFormat="1" x14ac:dyDescent="0.3">
      <c r="A84" s="250" t="s">
        <v>632</v>
      </c>
      <c r="B84" s="287">
        <v>30566000</v>
      </c>
      <c r="C84" s="287">
        <v>-3053689.48</v>
      </c>
      <c r="D84" s="288">
        <v>27512310.52</v>
      </c>
      <c r="E84" s="287">
        <v>18732598.399999999</v>
      </c>
      <c r="F84" s="287">
        <v>18732598.399999999</v>
      </c>
      <c r="G84" s="288">
        <v>8779712.120000001</v>
      </c>
    </row>
    <row r="85" spans="1:7" s="248" customFormat="1" x14ac:dyDescent="0.3">
      <c r="A85" s="250" t="s">
        <v>633</v>
      </c>
      <c r="B85" s="287">
        <v>17609907.600000001</v>
      </c>
      <c r="C85" s="287">
        <v>0</v>
      </c>
      <c r="D85" s="288">
        <v>17609907.600000001</v>
      </c>
      <c r="E85" s="287">
        <v>11739936</v>
      </c>
      <c r="F85" s="287">
        <v>11739936</v>
      </c>
      <c r="G85" s="288">
        <v>5869971.6000000015</v>
      </c>
    </row>
    <row r="86" spans="1:7" x14ac:dyDescent="0.3">
      <c r="A86" s="249" t="s">
        <v>153</v>
      </c>
      <c r="B86" s="252"/>
      <c r="C86" s="252"/>
      <c r="D86" s="251"/>
      <c r="E86" s="251"/>
      <c r="F86" s="251"/>
      <c r="G86" s="251"/>
    </row>
    <row r="87" spans="1:7" x14ac:dyDescent="0.3">
      <c r="A87" s="3" t="s">
        <v>382</v>
      </c>
      <c r="B87" s="4">
        <f t="shared" ref="B87:G87" si="2">SUM(B57,B9)</f>
        <v>643531000</v>
      </c>
      <c r="C87" s="4">
        <f t="shared" si="2"/>
        <v>250680494.24000001</v>
      </c>
      <c r="D87" s="4">
        <f t="shared" si="2"/>
        <v>894211494.24000001</v>
      </c>
      <c r="E87" s="4">
        <f t="shared" si="2"/>
        <v>539004172.36000001</v>
      </c>
      <c r="F87" s="4">
        <f t="shared" si="2"/>
        <v>539004172.36000001</v>
      </c>
      <c r="G87" s="4">
        <f t="shared" si="2"/>
        <v>355207321.88000005</v>
      </c>
    </row>
    <row r="88" spans="1:7" x14ac:dyDescent="0.3">
      <c r="A88" s="55"/>
      <c r="B88" s="55"/>
      <c r="C88" s="55"/>
      <c r="D88" s="55"/>
      <c r="E88" s="55"/>
      <c r="F88" s="55"/>
      <c r="G88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9 B86:G87 B56:G5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7:G87 B56:G5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A76" sqref="A76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304" t="s">
        <v>387</v>
      </c>
      <c r="B1" s="305"/>
      <c r="C1" s="305"/>
      <c r="D1" s="305"/>
      <c r="E1" s="305"/>
      <c r="F1" s="305"/>
      <c r="G1" s="305"/>
    </row>
    <row r="2" spans="1:7" x14ac:dyDescent="0.3">
      <c r="A2" s="110" t="str">
        <f>'Formato 1'!A2</f>
        <v>Municipio Dolores Hidalgo CIN (a)</v>
      </c>
      <c r="B2" s="111"/>
      <c r="C2" s="111"/>
      <c r="D2" s="111"/>
      <c r="E2" s="111"/>
      <c r="F2" s="111"/>
      <c r="G2" s="112"/>
    </row>
    <row r="3" spans="1:7" x14ac:dyDescent="0.3">
      <c r="A3" s="113" t="s">
        <v>388</v>
      </c>
      <c r="B3" s="114"/>
      <c r="C3" s="114"/>
      <c r="D3" s="114"/>
      <c r="E3" s="114"/>
      <c r="F3" s="114"/>
      <c r="G3" s="115"/>
    </row>
    <row r="4" spans="1:7" x14ac:dyDescent="0.3">
      <c r="A4" s="113" t="s">
        <v>389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293" t="s">
        <v>6</v>
      </c>
      <c r="B7" s="301" t="s">
        <v>301</v>
      </c>
      <c r="C7" s="302"/>
      <c r="D7" s="302"/>
      <c r="E7" s="302"/>
      <c r="F7" s="303"/>
      <c r="G7" s="297" t="s">
        <v>390</v>
      </c>
    </row>
    <row r="8" spans="1:7" ht="28.8" x14ac:dyDescent="0.3">
      <c r="A8" s="294"/>
      <c r="B8" s="25" t="s">
        <v>303</v>
      </c>
      <c r="C8" s="7" t="s">
        <v>391</v>
      </c>
      <c r="D8" s="25" t="s">
        <v>305</v>
      </c>
      <c r="E8" s="25" t="s">
        <v>189</v>
      </c>
      <c r="F8" s="32" t="s">
        <v>206</v>
      </c>
      <c r="G8" s="296"/>
    </row>
    <row r="9" spans="1:7" ht="16.5" customHeight="1" x14ac:dyDescent="0.3">
      <c r="A9" s="26" t="s">
        <v>392</v>
      </c>
      <c r="B9" s="30">
        <f>SUM(B10,B19,B27,B37)</f>
        <v>345531000</v>
      </c>
      <c r="C9" s="30">
        <f t="shared" ref="C9:G9" si="0">SUM(C10,C19,C27,C37)</f>
        <v>132651830.77000001</v>
      </c>
      <c r="D9" s="30">
        <f t="shared" si="0"/>
        <v>478182830.77000004</v>
      </c>
      <c r="E9" s="30">
        <f t="shared" si="0"/>
        <v>323126153.26999998</v>
      </c>
      <c r="F9" s="30">
        <f t="shared" si="0"/>
        <v>323126153.26999998</v>
      </c>
      <c r="G9" s="30">
        <f t="shared" si="0"/>
        <v>155056677.5</v>
      </c>
    </row>
    <row r="10" spans="1:7" ht="15" customHeight="1" x14ac:dyDescent="0.3">
      <c r="A10" s="58" t="s">
        <v>393</v>
      </c>
      <c r="B10" s="47">
        <f>SUM(B11:B18)</f>
        <v>176194252.37</v>
      </c>
      <c r="C10" s="47">
        <f t="shared" ref="C10:G10" si="1">SUM(C11:C18)</f>
        <v>46239808.620000005</v>
      </c>
      <c r="D10" s="47">
        <f t="shared" si="1"/>
        <v>222434060.99000001</v>
      </c>
      <c r="E10" s="47">
        <f t="shared" si="1"/>
        <v>153898465.15000001</v>
      </c>
      <c r="F10" s="47">
        <f t="shared" si="1"/>
        <v>153898465.15000001</v>
      </c>
      <c r="G10" s="47">
        <f t="shared" si="1"/>
        <v>68535595.840000004</v>
      </c>
    </row>
    <row r="11" spans="1:7" x14ac:dyDescent="0.3">
      <c r="A11" s="77" t="s">
        <v>394</v>
      </c>
      <c r="B11" s="207">
        <v>12912853.25</v>
      </c>
      <c r="C11" s="326">
        <v>405564.77</v>
      </c>
      <c r="D11" s="327">
        <v>13318418.02</v>
      </c>
      <c r="E11" s="326">
        <v>8714448.1300000008</v>
      </c>
      <c r="F11" s="326">
        <v>8714448.1300000008</v>
      </c>
      <c r="G11" s="327">
        <v>4603969.8899999987</v>
      </c>
    </row>
    <row r="12" spans="1:7" x14ac:dyDescent="0.3">
      <c r="A12" s="77" t="s">
        <v>395</v>
      </c>
      <c r="B12" s="207">
        <v>1284260.81</v>
      </c>
      <c r="C12" s="326">
        <v>369328.07</v>
      </c>
      <c r="D12" s="327">
        <v>1653588.8800000001</v>
      </c>
      <c r="E12" s="326">
        <v>1186923.0900000001</v>
      </c>
      <c r="F12" s="326">
        <v>1186923.0900000001</v>
      </c>
      <c r="G12" s="327">
        <v>466665.79000000004</v>
      </c>
    </row>
    <row r="13" spans="1:7" x14ac:dyDescent="0.3">
      <c r="A13" s="77" t="s">
        <v>396</v>
      </c>
      <c r="B13" s="207">
        <v>55933123.219999999</v>
      </c>
      <c r="C13" s="326">
        <v>33782488.25</v>
      </c>
      <c r="D13" s="327">
        <v>89715611.469999999</v>
      </c>
      <c r="E13" s="326">
        <v>67849828.799999997</v>
      </c>
      <c r="F13" s="326">
        <v>67849828.799999997</v>
      </c>
      <c r="G13" s="327">
        <v>21865782.670000002</v>
      </c>
    </row>
    <row r="14" spans="1:7" x14ac:dyDescent="0.3">
      <c r="A14" s="77" t="s">
        <v>397</v>
      </c>
      <c r="B14" s="206">
        <v>0</v>
      </c>
      <c r="C14" s="327">
        <v>0</v>
      </c>
      <c r="D14" s="327">
        <v>0</v>
      </c>
      <c r="E14" s="327">
        <v>0</v>
      </c>
      <c r="F14" s="327">
        <v>0</v>
      </c>
      <c r="G14" s="327">
        <v>0</v>
      </c>
    </row>
    <row r="15" spans="1:7" x14ac:dyDescent="0.3">
      <c r="A15" s="77" t="s">
        <v>398</v>
      </c>
      <c r="B15" s="207">
        <v>49006637.560000002</v>
      </c>
      <c r="C15" s="326">
        <v>1899425.21</v>
      </c>
      <c r="D15" s="327">
        <v>50906062.770000003</v>
      </c>
      <c r="E15" s="326">
        <v>35440346.060000002</v>
      </c>
      <c r="F15" s="326">
        <v>35440346.060000002</v>
      </c>
      <c r="G15" s="327">
        <v>15465716.710000001</v>
      </c>
    </row>
    <row r="16" spans="1:7" x14ac:dyDescent="0.3">
      <c r="A16" s="77" t="s">
        <v>399</v>
      </c>
      <c r="B16" s="206">
        <v>0</v>
      </c>
      <c r="C16" s="327">
        <v>0</v>
      </c>
      <c r="D16" s="327">
        <v>0</v>
      </c>
      <c r="E16" s="327">
        <v>0</v>
      </c>
      <c r="F16" s="327">
        <v>0</v>
      </c>
      <c r="G16" s="327">
        <v>0</v>
      </c>
    </row>
    <row r="17" spans="1:7" x14ac:dyDescent="0.3">
      <c r="A17" s="77" t="s">
        <v>400</v>
      </c>
      <c r="B17" s="207">
        <v>55842149.020000003</v>
      </c>
      <c r="C17" s="326">
        <v>3635642.4</v>
      </c>
      <c r="D17" s="327">
        <v>59477791.420000002</v>
      </c>
      <c r="E17" s="326">
        <v>35314563.020000003</v>
      </c>
      <c r="F17" s="326">
        <v>35314563.020000003</v>
      </c>
      <c r="G17" s="327">
        <v>24163228.399999999</v>
      </c>
    </row>
    <row r="18" spans="1:7" x14ac:dyDescent="0.3">
      <c r="A18" s="77" t="s">
        <v>401</v>
      </c>
      <c r="B18" s="207">
        <v>1215228.51</v>
      </c>
      <c r="C18" s="326">
        <v>6147359.9199999999</v>
      </c>
      <c r="D18" s="327">
        <v>7362588.4299999997</v>
      </c>
      <c r="E18" s="326">
        <v>5392356.0499999998</v>
      </c>
      <c r="F18" s="326">
        <v>5392356.0499999998</v>
      </c>
      <c r="G18" s="327">
        <v>1970232.38</v>
      </c>
    </row>
    <row r="19" spans="1:7" x14ac:dyDescent="0.3">
      <c r="A19" s="58" t="s">
        <v>402</v>
      </c>
      <c r="B19" s="47">
        <f>SUM(B20:B26)</f>
        <v>131364526.77</v>
      </c>
      <c r="C19" s="47">
        <f t="shared" ref="C19:G19" si="2">SUM(C20:C26)</f>
        <v>80694626.620000005</v>
      </c>
      <c r="D19" s="47">
        <f t="shared" si="2"/>
        <v>212059153.39000005</v>
      </c>
      <c r="E19" s="47">
        <f t="shared" si="2"/>
        <v>144927034.94</v>
      </c>
      <c r="F19" s="47">
        <f t="shared" si="2"/>
        <v>144927034.94</v>
      </c>
      <c r="G19" s="47">
        <f t="shared" si="2"/>
        <v>67132118.450000003</v>
      </c>
    </row>
    <row r="20" spans="1:7" x14ac:dyDescent="0.3">
      <c r="A20" s="77" t="s">
        <v>403</v>
      </c>
      <c r="B20" s="209">
        <v>4947243.58</v>
      </c>
      <c r="C20" s="326">
        <v>10098055.189999999</v>
      </c>
      <c r="D20" s="327">
        <v>15045298.77</v>
      </c>
      <c r="E20" s="326">
        <v>9040838.2699999996</v>
      </c>
      <c r="F20" s="326">
        <v>9040838.2699999996</v>
      </c>
      <c r="G20" s="327">
        <v>6004460.5</v>
      </c>
    </row>
    <row r="21" spans="1:7" x14ac:dyDescent="0.3">
      <c r="A21" s="77" t="s">
        <v>404</v>
      </c>
      <c r="B21" s="209">
        <v>73001545.609999999</v>
      </c>
      <c r="C21" s="326">
        <v>61360340.600000001</v>
      </c>
      <c r="D21" s="327">
        <v>134361886.21000001</v>
      </c>
      <c r="E21" s="326">
        <v>94978460.829999998</v>
      </c>
      <c r="F21" s="326">
        <v>94978460.829999998</v>
      </c>
      <c r="G21" s="327">
        <v>39383425.38000001</v>
      </c>
    </row>
    <row r="22" spans="1:7" x14ac:dyDescent="0.3">
      <c r="A22" s="77" t="s">
        <v>405</v>
      </c>
      <c r="B22" s="208">
        <v>0</v>
      </c>
      <c r="C22" s="327">
        <v>0</v>
      </c>
      <c r="D22" s="327">
        <v>0</v>
      </c>
      <c r="E22" s="327">
        <v>0</v>
      </c>
      <c r="F22" s="327">
        <v>0</v>
      </c>
      <c r="G22" s="327">
        <v>0</v>
      </c>
    </row>
    <row r="23" spans="1:7" x14ac:dyDescent="0.3">
      <c r="A23" s="77" t="s">
        <v>406</v>
      </c>
      <c r="B23" s="209">
        <v>10311679.890000001</v>
      </c>
      <c r="C23" s="326">
        <v>2842065.47</v>
      </c>
      <c r="D23" s="327">
        <v>13153745.360000001</v>
      </c>
      <c r="E23" s="326">
        <v>9189023.9600000009</v>
      </c>
      <c r="F23" s="326">
        <v>9189023.9600000009</v>
      </c>
      <c r="G23" s="327">
        <v>3964721.4000000004</v>
      </c>
    </row>
    <row r="24" spans="1:7" x14ac:dyDescent="0.3">
      <c r="A24" s="77" t="s">
        <v>407</v>
      </c>
      <c r="B24" s="209">
        <v>2097500</v>
      </c>
      <c r="C24" s="326">
        <v>1839000</v>
      </c>
      <c r="D24" s="327">
        <v>3936500</v>
      </c>
      <c r="E24" s="326">
        <v>3099500</v>
      </c>
      <c r="F24" s="326">
        <v>3099500</v>
      </c>
      <c r="G24" s="327">
        <v>837000</v>
      </c>
    </row>
    <row r="25" spans="1:7" x14ac:dyDescent="0.3">
      <c r="A25" s="77" t="s">
        <v>408</v>
      </c>
      <c r="B25" s="209">
        <v>41006557.689999998</v>
      </c>
      <c r="C25" s="326">
        <v>4555165.3600000003</v>
      </c>
      <c r="D25" s="327">
        <v>45561723.049999997</v>
      </c>
      <c r="E25" s="326">
        <v>28619211.879999999</v>
      </c>
      <c r="F25" s="326">
        <v>28619211.879999999</v>
      </c>
      <c r="G25" s="327">
        <v>16942511.169999998</v>
      </c>
    </row>
    <row r="26" spans="1:7" x14ac:dyDescent="0.3">
      <c r="A26" s="77" t="s">
        <v>409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</row>
    <row r="27" spans="1:7" x14ac:dyDescent="0.3">
      <c r="A27" s="58" t="s">
        <v>410</v>
      </c>
      <c r="B27" s="47">
        <f>SUM(B28:B36)</f>
        <v>22597098.129999999</v>
      </c>
      <c r="C27" s="47">
        <f t="shared" ref="C27:G27" si="3">SUM(C28:C36)</f>
        <v>3644195.3800000004</v>
      </c>
      <c r="D27" s="47">
        <f t="shared" si="3"/>
        <v>26241293.510000002</v>
      </c>
      <c r="E27" s="47">
        <f t="shared" si="3"/>
        <v>11046122.030000001</v>
      </c>
      <c r="F27" s="47">
        <f t="shared" si="3"/>
        <v>11046122.030000001</v>
      </c>
      <c r="G27" s="47">
        <f t="shared" si="3"/>
        <v>15195171.48</v>
      </c>
    </row>
    <row r="28" spans="1:7" x14ac:dyDescent="0.3">
      <c r="A28" s="80" t="s">
        <v>411</v>
      </c>
      <c r="B28" s="211">
        <v>3401697.24</v>
      </c>
      <c r="C28" s="326">
        <v>868970.52</v>
      </c>
      <c r="D28" s="327">
        <v>4270667.76</v>
      </c>
      <c r="E28" s="326">
        <v>2265140.63</v>
      </c>
      <c r="F28" s="326">
        <v>2265140.63</v>
      </c>
      <c r="G28" s="327">
        <v>2005527.13</v>
      </c>
    </row>
    <row r="29" spans="1:7" x14ac:dyDescent="0.3">
      <c r="A29" s="77" t="s">
        <v>412</v>
      </c>
      <c r="B29" s="210">
        <v>0</v>
      </c>
      <c r="C29" s="327">
        <v>0</v>
      </c>
      <c r="D29" s="327">
        <v>0</v>
      </c>
      <c r="E29" s="327">
        <v>0</v>
      </c>
      <c r="F29" s="327">
        <v>0</v>
      </c>
      <c r="G29" s="327">
        <v>0</v>
      </c>
    </row>
    <row r="30" spans="1:7" x14ac:dyDescent="0.3">
      <c r="A30" s="77" t="s">
        <v>413</v>
      </c>
      <c r="B30" s="210">
        <v>0</v>
      </c>
      <c r="C30" s="327">
        <v>0</v>
      </c>
      <c r="D30" s="327">
        <v>0</v>
      </c>
      <c r="E30" s="327">
        <v>0</v>
      </c>
      <c r="F30" s="327">
        <v>0</v>
      </c>
      <c r="G30" s="327">
        <v>0</v>
      </c>
    </row>
    <row r="31" spans="1:7" x14ac:dyDescent="0.3">
      <c r="A31" s="77" t="s">
        <v>414</v>
      </c>
      <c r="B31" s="210">
        <v>0</v>
      </c>
      <c r="C31" s="327">
        <v>0</v>
      </c>
      <c r="D31" s="327">
        <v>0</v>
      </c>
      <c r="E31" s="327">
        <v>0</v>
      </c>
      <c r="F31" s="327">
        <v>0</v>
      </c>
      <c r="G31" s="327">
        <v>0</v>
      </c>
    </row>
    <row r="32" spans="1:7" x14ac:dyDescent="0.3">
      <c r="A32" s="77" t="s">
        <v>415</v>
      </c>
      <c r="B32" s="210">
        <v>0</v>
      </c>
      <c r="C32" s="327">
        <v>0</v>
      </c>
      <c r="D32" s="327">
        <v>0</v>
      </c>
      <c r="E32" s="327">
        <v>0</v>
      </c>
      <c r="F32" s="327">
        <v>0</v>
      </c>
      <c r="G32" s="327">
        <v>0</v>
      </c>
    </row>
    <row r="33" spans="1:7" ht="14.4" customHeight="1" x14ac:dyDescent="0.3">
      <c r="A33" s="77" t="s">
        <v>416</v>
      </c>
      <c r="B33" s="210">
        <v>0</v>
      </c>
      <c r="C33" s="327">
        <v>0</v>
      </c>
      <c r="D33" s="327">
        <v>0</v>
      </c>
      <c r="E33" s="327">
        <v>0</v>
      </c>
      <c r="F33" s="327">
        <v>0</v>
      </c>
      <c r="G33" s="327">
        <v>0</v>
      </c>
    </row>
    <row r="34" spans="1:7" ht="14.4" customHeight="1" x14ac:dyDescent="0.3">
      <c r="A34" s="77" t="s">
        <v>417</v>
      </c>
      <c r="B34" s="211">
        <v>17431763.260000002</v>
      </c>
      <c r="C34" s="326">
        <v>2395293.4700000002</v>
      </c>
      <c r="D34" s="327">
        <v>19827056.73</v>
      </c>
      <c r="E34" s="326">
        <v>7395765.8300000001</v>
      </c>
      <c r="F34" s="326">
        <v>7395765.8300000001</v>
      </c>
      <c r="G34" s="327">
        <v>12431290.9</v>
      </c>
    </row>
    <row r="35" spans="1:7" ht="14.4" customHeight="1" x14ac:dyDescent="0.3">
      <c r="A35" s="77" t="s">
        <v>418</v>
      </c>
      <c r="B35" s="211">
        <v>1763637.63</v>
      </c>
      <c r="C35" s="326">
        <v>379931.39</v>
      </c>
      <c r="D35" s="327">
        <v>2143569.02</v>
      </c>
      <c r="E35" s="326">
        <v>1385215.57</v>
      </c>
      <c r="F35" s="326">
        <v>1385215.57</v>
      </c>
      <c r="G35" s="327">
        <v>758353.45</v>
      </c>
    </row>
    <row r="36" spans="1:7" ht="14.4" customHeight="1" x14ac:dyDescent="0.3">
      <c r="A36" s="77" t="s">
        <v>419</v>
      </c>
      <c r="B36" s="210">
        <v>0</v>
      </c>
      <c r="C36" s="210">
        <v>0</v>
      </c>
      <c r="D36" s="210">
        <v>0</v>
      </c>
      <c r="E36" s="210">
        <v>0</v>
      </c>
      <c r="F36" s="210">
        <v>0</v>
      </c>
      <c r="G36" s="210">
        <v>0</v>
      </c>
    </row>
    <row r="37" spans="1:7" ht="14.4" customHeight="1" x14ac:dyDescent="0.3">
      <c r="A37" s="59" t="s">
        <v>420</v>
      </c>
      <c r="B37" s="47">
        <f>SUM(B38:B41)</f>
        <v>15375122.73</v>
      </c>
      <c r="C37" s="47">
        <f t="shared" ref="C37:G37" si="4">SUM(C38:C41)</f>
        <v>2073200.15</v>
      </c>
      <c r="D37" s="47">
        <f t="shared" si="4"/>
        <v>17448322.879999999</v>
      </c>
      <c r="E37" s="47">
        <f t="shared" si="4"/>
        <v>13254531.15</v>
      </c>
      <c r="F37" s="47">
        <f t="shared" si="4"/>
        <v>13254531.15</v>
      </c>
      <c r="G37" s="47">
        <f t="shared" si="4"/>
        <v>4193791.7299999986</v>
      </c>
    </row>
    <row r="38" spans="1:7" x14ac:dyDescent="0.3">
      <c r="A38" s="80" t="s">
        <v>421</v>
      </c>
      <c r="B38" s="212">
        <v>0</v>
      </c>
      <c r="C38" s="212">
        <v>0</v>
      </c>
      <c r="D38" s="212">
        <v>0</v>
      </c>
      <c r="E38" s="212">
        <v>0</v>
      </c>
      <c r="F38" s="212">
        <v>0</v>
      </c>
      <c r="G38" s="212">
        <v>0</v>
      </c>
    </row>
    <row r="39" spans="1:7" ht="28.8" x14ac:dyDescent="0.3">
      <c r="A39" s="80" t="s">
        <v>422</v>
      </c>
      <c r="B39" s="213">
        <v>15375122.73</v>
      </c>
      <c r="C39" s="326">
        <v>2073200.15</v>
      </c>
      <c r="D39" s="327">
        <v>17448322.879999999</v>
      </c>
      <c r="E39" s="326">
        <v>13254531.15</v>
      </c>
      <c r="F39" s="326">
        <v>13254531.15</v>
      </c>
      <c r="G39" s="327">
        <v>4193791.7299999986</v>
      </c>
    </row>
    <row r="40" spans="1:7" x14ac:dyDescent="0.3">
      <c r="A40" s="80" t="s">
        <v>423</v>
      </c>
      <c r="B40" s="212">
        <v>0</v>
      </c>
      <c r="C40" s="212">
        <v>0</v>
      </c>
      <c r="D40" s="212">
        <v>0</v>
      </c>
      <c r="E40" s="212">
        <v>0</v>
      </c>
      <c r="F40" s="212">
        <v>0</v>
      </c>
      <c r="G40" s="212">
        <v>0</v>
      </c>
    </row>
    <row r="41" spans="1:7" x14ac:dyDescent="0.3">
      <c r="A41" s="80" t="s">
        <v>424</v>
      </c>
      <c r="B41" s="212">
        <v>0</v>
      </c>
      <c r="C41" s="212">
        <v>0</v>
      </c>
      <c r="D41" s="212">
        <v>0</v>
      </c>
      <c r="E41" s="212">
        <v>0</v>
      </c>
      <c r="F41" s="212">
        <v>0</v>
      </c>
      <c r="G41" s="212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425</v>
      </c>
      <c r="B43" s="4">
        <f>SUM(B44,B53,B61,B71)</f>
        <v>298000000</v>
      </c>
      <c r="C43" s="4">
        <f t="shared" ref="C43:G43" si="5">SUM(C44,C53,C61,C71)</f>
        <v>118028663.47</v>
      </c>
      <c r="D43" s="4">
        <f t="shared" si="5"/>
        <v>416028663.47000003</v>
      </c>
      <c r="E43" s="4">
        <f t="shared" si="5"/>
        <v>215878019.08999997</v>
      </c>
      <c r="F43" s="4">
        <f t="shared" si="5"/>
        <v>215878019.08999997</v>
      </c>
      <c r="G43" s="4">
        <f t="shared" si="5"/>
        <v>200150644.38</v>
      </c>
    </row>
    <row r="44" spans="1:7" x14ac:dyDescent="0.3">
      <c r="A44" s="58" t="s">
        <v>393</v>
      </c>
      <c r="B44" s="47">
        <f>SUM(B45:B52)</f>
        <v>65133092.399999999</v>
      </c>
      <c r="C44" s="47">
        <f t="shared" ref="C44:G44" si="6">SUM(C45:C52)</f>
        <v>24131079.620000001</v>
      </c>
      <c r="D44" s="47">
        <f t="shared" si="6"/>
        <v>89264172.020000011</v>
      </c>
      <c r="E44" s="47">
        <f t="shared" si="6"/>
        <v>61815806.229999997</v>
      </c>
      <c r="F44" s="47">
        <f t="shared" si="6"/>
        <v>61815806.229999997</v>
      </c>
      <c r="G44" s="47">
        <f t="shared" si="6"/>
        <v>27448365.790000007</v>
      </c>
    </row>
    <row r="45" spans="1:7" x14ac:dyDescent="0.3">
      <c r="A45" s="80" t="s">
        <v>394</v>
      </c>
      <c r="B45" s="215">
        <v>34000</v>
      </c>
      <c r="C45" s="326">
        <v>0</v>
      </c>
      <c r="D45" s="327">
        <v>34000</v>
      </c>
      <c r="E45" s="326">
        <v>12377.18</v>
      </c>
      <c r="F45" s="326">
        <v>12377.18</v>
      </c>
      <c r="G45" s="327">
        <v>21622.82</v>
      </c>
    </row>
    <row r="46" spans="1:7" x14ac:dyDescent="0.3">
      <c r="A46" s="80" t="s">
        <v>395</v>
      </c>
      <c r="B46" s="215">
        <v>12000</v>
      </c>
      <c r="C46" s="326">
        <v>0</v>
      </c>
      <c r="D46" s="327">
        <v>12000</v>
      </c>
      <c r="E46" s="326">
        <v>4368.42</v>
      </c>
      <c r="F46" s="326">
        <v>4368.42</v>
      </c>
      <c r="G46" s="327">
        <v>7631.58</v>
      </c>
    </row>
    <row r="47" spans="1:7" x14ac:dyDescent="0.3">
      <c r="A47" s="80" t="s">
        <v>396</v>
      </c>
      <c r="B47" s="215">
        <v>797000</v>
      </c>
      <c r="C47" s="326">
        <v>20274889.280000001</v>
      </c>
      <c r="D47" s="327">
        <v>21071889.280000001</v>
      </c>
      <c r="E47" s="326">
        <v>18267090.309999999</v>
      </c>
      <c r="F47" s="326">
        <v>18267090.309999999</v>
      </c>
      <c r="G47" s="327">
        <v>2804798.9700000025</v>
      </c>
    </row>
    <row r="48" spans="1:7" x14ac:dyDescent="0.3">
      <c r="A48" s="80" t="s">
        <v>397</v>
      </c>
      <c r="B48" s="214">
        <v>0</v>
      </c>
      <c r="C48" s="327">
        <v>0</v>
      </c>
      <c r="D48" s="327">
        <v>0</v>
      </c>
      <c r="E48" s="327">
        <v>0</v>
      </c>
      <c r="F48" s="327">
        <v>0</v>
      </c>
      <c r="G48" s="327">
        <v>0</v>
      </c>
    </row>
    <row r="49" spans="1:7" x14ac:dyDescent="0.3">
      <c r="A49" s="80" t="s">
        <v>398</v>
      </c>
      <c r="B49" s="215">
        <v>559000</v>
      </c>
      <c r="C49" s="326">
        <v>1529833.18</v>
      </c>
      <c r="D49" s="327">
        <v>2088833.18</v>
      </c>
      <c r="E49" s="326">
        <v>663540.24</v>
      </c>
      <c r="F49" s="326">
        <v>663540.24</v>
      </c>
      <c r="G49" s="327">
        <v>1425292.94</v>
      </c>
    </row>
    <row r="50" spans="1:7" x14ac:dyDescent="0.3">
      <c r="A50" s="80" t="s">
        <v>399</v>
      </c>
      <c r="B50" s="214">
        <v>0</v>
      </c>
      <c r="C50" s="327">
        <v>0</v>
      </c>
      <c r="D50" s="327">
        <v>0</v>
      </c>
      <c r="E50" s="327">
        <v>0</v>
      </c>
      <c r="F50" s="327">
        <v>0</v>
      </c>
      <c r="G50" s="327">
        <v>0</v>
      </c>
    </row>
    <row r="51" spans="1:7" x14ac:dyDescent="0.3">
      <c r="A51" s="80" t="s">
        <v>400</v>
      </c>
      <c r="B51" s="215">
        <v>63731092.399999999</v>
      </c>
      <c r="C51" s="326">
        <v>2326357.16</v>
      </c>
      <c r="D51" s="327">
        <v>66057449.560000002</v>
      </c>
      <c r="E51" s="326">
        <v>42868430.079999998</v>
      </c>
      <c r="F51" s="326">
        <v>42868430.079999998</v>
      </c>
      <c r="G51" s="327">
        <v>23189019.480000004</v>
      </c>
    </row>
    <row r="52" spans="1:7" x14ac:dyDescent="0.3">
      <c r="A52" s="80" t="s">
        <v>401</v>
      </c>
      <c r="B52" s="214">
        <v>0</v>
      </c>
      <c r="C52" s="327">
        <v>0</v>
      </c>
      <c r="D52" s="327">
        <v>0</v>
      </c>
      <c r="E52" s="327">
        <v>0</v>
      </c>
      <c r="F52" s="327">
        <v>0</v>
      </c>
      <c r="G52" s="327">
        <v>0</v>
      </c>
    </row>
    <row r="53" spans="1:7" x14ac:dyDescent="0.3">
      <c r="A53" s="58" t="s">
        <v>402</v>
      </c>
      <c r="B53" s="47">
        <f>SUM(B54:B60)</f>
        <v>215240000</v>
      </c>
      <c r="C53" s="47">
        <f t="shared" ref="C53:G53" si="7">SUM(C54:C60)</f>
        <v>60758103.490000002</v>
      </c>
      <c r="D53" s="47">
        <f t="shared" si="7"/>
        <v>275998103.48999995</v>
      </c>
      <c r="E53" s="47">
        <f t="shared" si="7"/>
        <v>110176607.97</v>
      </c>
      <c r="F53" s="47">
        <f t="shared" si="7"/>
        <v>110176607.97</v>
      </c>
      <c r="G53" s="47">
        <f t="shared" si="7"/>
        <v>165821495.52000001</v>
      </c>
    </row>
    <row r="54" spans="1:7" x14ac:dyDescent="0.3">
      <c r="A54" s="80" t="s">
        <v>403</v>
      </c>
      <c r="B54" s="217">
        <v>7230000</v>
      </c>
      <c r="C54" s="326">
        <v>14153372.460000001</v>
      </c>
      <c r="D54" s="327">
        <v>21383372.460000001</v>
      </c>
      <c r="E54" s="326">
        <v>11280917.1</v>
      </c>
      <c r="F54" s="326">
        <v>11280917.1</v>
      </c>
      <c r="G54" s="327">
        <v>10102455.360000001</v>
      </c>
    </row>
    <row r="55" spans="1:7" x14ac:dyDescent="0.3">
      <c r="A55" s="80" t="s">
        <v>404</v>
      </c>
      <c r="B55" s="217">
        <v>207503000</v>
      </c>
      <c r="C55" s="326">
        <v>44511936.700000003</v>
      </c>
      <c r="D55" s="327">
        <v>252014936.69999999</v>
      </c>
      <c r="E55" s="326">
        <v>98517036.010000005</v>
      </c>
      <c r="F55" s="326">
        <v>98517036.010000005</v>
      </c>
      <c r="G55" s="327">
        <v>153497900.69</v>
      </c>
    </row>
    <row r="56" spans="1:7" x14ac:dyDescent="0.3">
      <c r="A56" s="80" t="s">
        <v>405</v>
      </c>
      <c r="B56" s="216">
        <v>0</v>
      </c>
      <c r="C56" s="327">
        <v>0</v>
      </c>
      <c r="D56" s="327">
        <v>0</v>
      </c>
      <c r="E56" s="327">
        <v>0</v>
      </c>
      <c r="F56" s="327">
        <v>0</v>
      </c>
      <c r="G56" s="327">
        <v>0</v>
      </c>
    </row>
    <row r="57" spans="1:7" x14ac:dyDescent="0.3">
      <c r="A57" s="81" t="s">
        <v>406</v>
      </c>
      <c r="B57" s="217">
        <v>507000</v>
      </c>
      <c r="C57" s="326">
        <v>308750</v>
      </c>
      <c r="D57" s="327">
        <v>815750</v>
      </c>
      <c r="E57" s="326">
        <v>378654.86</v>
      </c>
      <c r="F57" s="326">
        <v>378654.86</v>
      </c>
      <c r="G57" s="327">
        <v>437095.14</v>
      </c>
    </row>
    <row r="58" spans="1:7" x14ac:dyDescent="0.3">
      <c r="A58" s="80" t="s">
        <v>407</v>
      </c>
      <c r="B58" s="216">
        <v>0</v>
      </c>
      <c r="C58" s="327">
        <v>0</v>
      </c>
      <c r="D58" s="327">
        <v>0</v>
      </c>
      <c r="E58" s="327">
        <v>0</v>
      </c>
      <c r="F58" s="327">
        <v>0</v>
      </c>
      <c r="G58" s="327">
        <v>0</v>
      </c>
    </row>
    <row r="59" spans="1:7" x14ac:dyDescent="0.3">
      <c r="A59" s="80" t="s">
        <v>408</v>
      </c>
      <c r="B59" s="217">
        <v>0</v>
      </c>
      <c r="C59" s="326">
        <v>1784044.33</v>
      </c>
      <c r="D59" s="327">
        <f t="shared" ref="D54:D59" si="8">B59+C59</f>
        <v>1784044.33</v>
      </c>
      <c r="E59" s="326">
        <v>0</v>
      </c>
      <c r="F59" s="326">
        <v>0</v>
      </c>
      <c r="G59" s="327">
        <v>1784044.33</v>
      </c>
    </row>
    <row r="60" spans="1:7" x14ac:dyDescent="0.3">
      <c r="A60" s="80" t="s">
        <v>409</v>
      </c>
      <c r="B60" s="216">
        <v>0</v>
      </c>
      <c r="C60" s="216">
        <v>0</v>
      </c>
      <c r="D60" s="216">
        <v>0</v>
      </c>
      <c r="E60" s="216">
        <v>0</v>
      </c>
      <c r="F60" s="216">
        <v>0</v>
      </c>
      <c r="G60" s="216">
        <v>0</v>
      </c>
    </row>
    <row r="61" spans="1:7" x14ac:dyDescent="0.3">
      <c r="A61" s="58" t="s">
        <v>410</v>
      </c>
      <c r="B61" s="47">
        <f>SUM(B62:B70)</f>
        <v>17000</v>
      </c>
      <c r="C61" s="47">
        <f t="shared" ref="C61:G61" si="9">SUM(C62:C70)</f>
        <v>33139480.359999999</v>
      </c>
      <c r="D61" s="47">
        <f t="shared" si="9"/>
        <v>33156480.359999999</v>
      </c>
      <c r="E61" s="47">
        <f t="shared" si="9"/>
        <v>32145668.890000001</v>
      </c>
      <c r="F61" s="47">
        <f t="shared" si="9"/>
        <v>32145668.890000001</v>
      </c>
      <c r="G61" s="47">
        <f t="shared" si="9"/>
        <v>1010811.4700000011</v>
      </c>
    </row>
    <row r="62" spans="1:7" x14ac:dyDescent="0.3">
      <c r="A62" s="80" t="s">
        <v>411</v>
      </c>
      <c r="B62" s="219">
        <v>11000</v>
      </c>
      <c r="C62" s="326">
        <v>2410712.36</v>
      </c>
      <c r="D62" s="327">
        <v>2421712.36</v>
      </c>
      <c r="E62" s="326">
        <v>1414716.67</v>
      </c>
      <c r="F62" s="326">
        <v>1414716.67</v>
      </c>
      <c r="G62" s="327">
        <v>1006995.69</v>
      </c>
    </row>
    <row r="63" spans="1:7" x14ac:dyDescent="0.3">
      <c r="A63" s="80" t="s">
        <v>412</v>
      </c>
      <c r="B63" s="218">
        <v>0</v>
      </c>
      <c r="C63" s="327">
        <v>0</v>
      </c>
      <c r="D63" s="327">
        <v>0</v>
      </c>
      <c r="E63" s="327">
        <v>0</v>
      </c>
      <c r="F63" s="327">
        <v>0</v>
      </c>
      <c r="G63" s="327">
        <v>0</v>
      </c>
    </row>
    <row r="64" spans="1:7" x14ac:dyDescent="0.3">
      <c r="A64" s="80" t="s">
        <v>413</v>
      </c>
      <c r="B64" s="218">
        <v>0</v>
      </c>
      <c r="C64" s="327">
        <v>0</v>
      </c>
      <c r="D64" s="327">
        <v>0</v>
      </c>
      <c r="E64" s="327">
        <v>0</v>
      </c>
      <c r="F64" s="327">
        <v>0</v>
      </c>
      <c r="G64" s="327">
        <v>0</v>
      </c>
    </row>
    <row r="65" spans="1:7" x14ac:dyDescent="0.3">
      <c r="A65" s="80" t="s">
        <v>414</v>
      </c>
      <c r="B65" s="218">
        <v>0</v>
      </c>
      <c r="C65" s="327">
        <v>0</v>
      </c>
      <c r="D65" s="327">
        <v>0</v>
      </c>
      <c r="E65" s="327">
        <v>0</v>
      </c>
      <c r="F65" s="327">
        <v>0</v>
      </c>
      <c r="G65" s="327">
        <v>0</v>
      </c>
    </row>
    <row r="66" spans="1:7" x14ac:dyDescent="0.3">
      <c r="A66" s="80" t="s">
        <v>415</v>
      </c>
      <c r="B66" s="218">
        <v>0</v>
      </c>
      <c r="C66" s="327">
        <v>0</v>
      </c>
      <c r="D66" s="327">
        <v>0</v>
      </c>
      <c r="E66" s="327">
        <v>0</v>
      </c>
      <c r="F66" s="327">
        <v>0</v>
      </c>
      <c r="G66" s="327">
        <v>0</v>
      </c>
    </row>
    <row r="67" spans="1:7" x14ac:dyDescent="0.3">
      <c r="A67" s="80" t="s">
        <v>416</v>
      </c>
      <c r="B67" s="218">
        <v>0</v>
      </c>
      <c r="C67" s="327">
        <v>0</v>
      </c>
      <c r="D67" s="327">
        <v>0</v>
      </c>
      <c r="E67" s="327">
        <v>0</v>
      </c>
      <c r="F67" s="327">
        <v>0</v>
      </c>
      <c r="G67" s="327">
        <v>0</v>
      </c>
    </row>
    <row r="68" spans="1:7" x14ac:dyDescent="0.3">
      <c r="A68" s="80" t="s">
        <v>417</v>
      </c>
      <c r="B68" s="219">
        <v>6000</v>
      </c>
      <c r="C68" s="326">
        <v>30728768</v>
      </c>
      <c r="D68" s="327">
        <v>30734768</v>
      </c>
      <c r="E68" s="326">
        <v>30730952.219999999</v>
      </c>
      <c r="F68" s="326">
        <v>30730952.219999999</v>
      </c>
      <c r="G68" s="327">
        <v>3815.7800000011921</v>
      </c>
    </row>
    <row r="69" spans="1:7" x14ac:dyDescent="0.3">
      <c r="A69" s="80" t="s">
        <v>418</v>
      </c>
      <c r="B69" s="218">
        <v>0</v>
      </c>
      <c r="C69" s="218">
        <v>0</v>
      </c>
      <c r="D69" s="218">
        <v>0</v>
      </c>
      <c r="E69" s="218">
        <v>0</v>
      </c>
      <c r="F69" s="218">
        <v>0</v>
      </c>
      <c r="G69" s="218">
        <v>0</v>
      </c>
    </row>
    <row r="70" spans="1:7" x14ac:dyDescent="0.3">
      <c r="A70" s="80" t="s">
        <v>419</v>
      </c>
      <c r="B70" s="218">
        <v>0</v>
      </c>
      <c r="C70" s="218">
        <v>0</v>
      </c>
      <c r="D70" s="218">
        <v>0</v>
      </c>
      <c r="E70" s="218">
        <v>0</v>
      </c>
      <c r="F70" s="218">
        <v>0</v>
      </c>
      <c r="G70" s="218">
        <v>0</v>
      </c>
    </row>
    <row r="71" spans="1:7" x14ac:dyDescent="0.3">
      <c r="A71" s="59" t="s">
        <v>420</v>
      </c>
      <c r="B71" s="47">
        <f>SUM(B72:B75)</f>
        <v>17609907.600000001</v>
      </c>
      <c r="C71" s="47">
        <f t="shared" ref="C71:G71" si="10">SUM(C72:C75)</f>
        <v>0</v>
      </c>
      <c r="D71" s="47">
        <f t="shared" si="10"/>
        <v>17609907.600000001</v>
      </c>
      <c r="E71" s="47">
        <f t="shared" si="10"/>
        <v>11739936</v>
      </c>
      <c r="F71" s="47">
        <f t="shared" si="10"/>
        <v>11739936</v>
      </c>
      <c r="G71" s="47">
        <f t="shared" si="10"/>
        <v>5869971.6000000015</v>
      </c>
    </row>
    <row r="72" spans="1:7" x14ac:dyDescent="0.3">
      <c r="A72" s="80" t="s">
        <v>421</v>
      </c>
      <c r="B72" s="220">
        <v>0</v>
      </c>
      <c r="C72" s="220">
        <v>0</v>
      </c>
      <c r="D72" s="220">
        <v>0</v>
      </c>
      <c r="E72" s="220">
        <v>0</v>
      </c>
      <c r="F72" s="220">
        <v>0</v>
      </c>
      <c r="G72" s="220">
        <v>0</v>
      </c>
    </row>
    <row r="73" spans="1:7" ht="28.8" x14ac:dyDescent="0.3">
      <c r="A73" s="80" t="s">
        <v>422</v>
      </c>
      <c r="B73" s="221">
        <v>17609907.600000001</v>
      </c>
      <c r="C73" s="221">
        <v>0</v>
      </c>
      <c r="D73" s="220">
        <v>17609907.600000001</v>
      </c>
      <c r="E73" s="326">
        <v>11739936</v>
      </c>
      <c r="F73" s="326">
        <v>11739936</v>
      </c>
      <c r="G73" s="327">
        <v>5869971.6000000015</v>
      </c>
    </row>
    <row r="74" spans="1:7" x14ac:dyDescent="0.3">
      <c r="A74" s="80" t="s">
        <v>423</v>
      </c>
      <c r="B74" s="220">
        <v>0</v>
      </c>
      <c r="C74" s="220">
        <v>0</v>
      </c>
      <c r="D74" s="220">
        <v>0</v>
      </c>
      <c r="E74" s="220">
        <v>0</v>
      </c>
      <c r="F74" s="220">
        <v>0</v>
      </c>
      <c r="G74" s="220">
        <v>0</v>
      </c>
    </row>
    <row r="75" spans="1:7" x14ac:dyDescent="0.3">
      <c r="A75" s="80" t="s">
        <v>424</v>
      </c>
      <c r="B75" s="220">
        <v>0</v>
      </c>
      <c r="C75" s="220">
        <v>0</v>
      </c>
      <c r="D75" s="220">
        <v>0</v>
      </c>
      <c r="E75" s="220">
        <v>0</v>
      </c>
      <c r="F75" s="220">
        <v>0</v>
      </c>
      <c r="G75" s="220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382</v>
      </c>
      <c r="B77" s="4">
        <f>B43+B9</f>
        <v>643531000</v>
      </c>
      <c r="C77" s="4">
        <f t="shared" ref="C77:G77" si="11">C43+C9</f>
        <v>250680494.24000001</v>
      </c>
      <c r="D77" s="4">
        <f t="shared" si="11"/>
        <v>894211494.24000001</v>
      </c>
      <c r="E77" s="4">
        <f t="shared" si="11"/>
        <v>539004172.3599999</v>
      </c>
      <c r="F77" s="4">
        <f t="shared" si="11"/>
        <v>539004172.3599999</v>
      </c>
      <c r="G77" s="4">
        <f t="shared" si="11"/>
        <v>355207321.88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37 B42:G44 B53:G53 B61:G61 B71:G71 B7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sqref="A1:G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298" t="s">
        <v>426</v>
      </c>
      <c r="B1" s="290"/>
      <c r="C1" s="290"/>
      <c r="D1" s="290"/>
      <c r="E1" s="290"/>
      <c r="F1" s="290"/>
      <c r="G1" s="291"/>
    </row>
    <row r="2" spans="1:7" x14ac:dyDescent="0.3">
      <c r="A2" s="110" t="str">
        <f>'Formato 1'!A2</f>
        <v>Municipio Dolores Hidalgo CIN (a)</v>
      </c>
      <c r="B2" s="111"/>
      <c r="C2" s="111"/>
      <c r="D2" s="111"/>
      <c r="E2" s="111"/>
      <c r="F2" s="111"/>
      <c r="G2" s="112"/>
    </row>
    <row r="3" spans="1:7" x14ac:dyDescent="0.3">
      <c r="A3" s="113" t="s">
        <v>299</v>
      </c>
      <c r="B3" s="114"/>
      <c r="C3" s="114"/>
      <c r="D3" s="114"/>
      <c r="E3" s="114"/>
      <c r="F3" s="114"/>
      <c r="G3" s="115"/>
    </row>
    <row r="4" spans="1:7" x14ac:dyDescent="0.3">
      <c r="A4" s="113" t="s">
        <v>427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293" t="s">
        <v>428</v>
      </c>
      <c r="B7" s="296" t="s">
        <v>301</v>
      </c>
      <c r="C7" s="296"/>
      <c r="D7" s="296"/>
      <c r="E7" s="296"/>
      <c r="F7" s="296"/>
      <c r="G7" s="296" t="s">
        <v>302</v>
      </c>
    </row>
    <row r="8" spans="1:7" ht="28.8" x14ac:dyDescent="0.3">
      <c r="A8" s="294"/>
      <c r="B8" s="7" t="s">
        <v>303</v>
      </c>
      <c r="C8" s="33" t="s">
        <v>391</v>
      </c>
      <c r="D8" s="33" t="s">
        <v>234</v>
      </c>
      <c r="E8" s="33" t="s">
        <v>189</v>
      </c>
      <c r="F8" s="33" t="s">
        <v>206</v>
      </c>
      <c r="G8" s="306"/>
    </row>
    <row r="9" spans="1:7" ht="15.75" customHeight="1" x14ac:dyDescent="0.3">
      <c r="A9" s="26" t="s">
        <v>429</v>
      </c>
      <c r="B9" s="119">
        <f>SUM(B10,B11,B12,B15,B16,B19)</f>
        <v>183864549.40000001</v>
      </c>
      <c r="C9" s="119">
        <f t="shared" ref="C9:G9" si="0">SUM(C10,C11,C12,C15,C16,C19)</f>
        <v>9048547.4600000009</v>
      </c>
      <c r="D9" s="119">
        <f t="shared" si="0"/>
        <v>192913096.86000001</v>
      </c>
      <c r="E9" s="119">
        <f t="shared" si="0"/>
        <v>120572136.62</v>
      </c>
      <c r="F9" s="119">
        <f t="shared" si="0"/>
        <v>120572136.62</v>
      </c>
      <c r="G9" s="119">
        <f t="shared" si="0"/>
        <v>72340960.24000001</v>
      </c>
    </row>
    <row r="10" spans="1:7" x14ac:dyDescent="0.3">
      <c r="A10" s="58" t="s">
        <v>430</v>
      </c>
      <c r="B10" s="222">
        <v>183864549.40000001</v>
      </c>
      <c r="C10" s="328">
        <v>9048547.4600000009</v>
      </c>
      <c r="D10" s="245">
        <v>192913096.86000001</v>
      </c>
      <c r="E10" s="328">
        <v>120572136.62</v>
      </c>
      <c r="F10" s="328">
        <v>120572136.62</v>
      </c>
      <c r="G10" s="76">
        <f>D10-E10</f>
        <v>72340960.24000001</v>
      </c>
    </row>
    <row r="11" spans="1:7" ht="15.75" customHeight="1" x14ac:dyDescent="0.3">
      <c r="A11" s="58" t="s">
        <v>431</v>
      </c>
      <c r="B11" s="224">
        <v>0</v>
      </c>
      <c r="C11" s="224">
        <v>0</v>
      </c>
      <c r="D11" s="224">
        <v>0</v>
      </c>
      <c r="E11" s="224">
        <v>0</v>
      </c>
      <c r="F11" s="224">
        <v>0</v>
      </c>
      <c r="G11" s="224">
        <f t="shared" ref="G11:G19" si="1">D11-E11</f>
        <v>0</v>
      </c>
    </row>
    <row r="12" spans="1:7" x14ac:dyDescent="0.3">
      <c r="A12" s="58" t="s">
        <v>432</v>
      </c>
      <c r="B12" s="224">
        <f>B13+B14</f>
        <v>0</v>
      </c>
      <c r="C12" s="224">
        <f t="shared" ref="C12:G12" si="2">C13+C14</f>
        <v>0</v>
      </c>
      <c r="D12" s="224">
        <f t="shared" si="2"/>
        <v>0</v>
      </c>
      <c r="E12" s="224">
        <f t="shared" si="2"/>
        <v>0</v>
      </c>
      <c r="F12" s="224">
        <f t="shared" si="2"/>
        <v>0</v>
      </c>
      <c r="G12" s="224">
        <f t="shared" si="2"/>
        <v>0</v>
      </c>
    </row>
    <row r="13" spans="1:7" x14ac:dyDescent="0.3">
      <c r="A13" s="77" t="s">
        <v>433</v>
      </c>
      <c r="B13" s="224">
        <v>0</v>
      </c>
      <c r="C13" s="224">
        <v>0</v>
      </c>
      <c r="D13" s="224">
        <v>0</v>
      </c>
      <c r="E13" s="224">
        <v>0</v>
      </c>
      <c r="F13" s="224">
        <v>0</v>
      </c>
      <c r="G13" s="224">
        <f t="shared" si="1"/>
        <v>0</v>
      </c>
    </row>
    <row r="14" spans="1:7" x14ac:dyDescent="0.3">
      <c r="A14" s="77" t="s">
        <v>434</v>
      </c>
      <c r="B14" s="224">
        <v>0</v>
      </c>
      <c r="C14" s="224">
        <v>0</v>
      </c>
      <c r="D14" s="224">
        <v>0</v>
      </c>
      <c r="E14" s="224">
        <v>0</v>
      </c>
      <c r="F14" s="224">
        <v>0</v>
      </c>
      <c r="G14" s="224">
        <f t="shared" si="1"/>
        <v>0</v>
      </c>
    </row>
    <row r="15" spans="1:7" x14ac:dyDescent="0.3">
      <c r="A15" s="58" t="s">
        <v>435</v>
      </c>
      <c r="B15" s="224">
        <v>0</v>
      </c>
      <c r="C15" s="224">
        <v>0</v>
      </c>
      <c r="D15" s="224">
        <v>0</v>
      </c>
      <c r="E15" s="224">
        <v>0</v>
      </c>
      <c r="F15" s="224">
        <v>0</v>
      </c>
      <c r="G15" s="224">
        <f t="shared" si="1"/>
        <v>0</v>
      </c>
    </row>
    <row r="16" spans="1:7" ht="28.8" x14ac:dyDescent="0.3">
      <c r="A16" s="59" t="s">
        <v>436</v>
      </c>
      <c r="B16" s="224">
        <f>B17+B18</f>
        <v>0</v>
      </c>
      <c r="C16" s="224">
        <f t="shared" ref="C16:G16" si="3">C17+C18</f>
        <v>0</v>
      </c>
      <c r="D16" s="224">
        <f t="shared" si="3"/>
        <v>0</v>
      </c>
      <c r="E16" s="224">
        <f t="shared" si="3"/>
        <v>0</v>
      </c>
      <c r="F16" s="224">
        <f t="shared" si="3"/>
        <v>0</v>
      </c>
      <c r="G16" s="224">
        <f t="shared" si="3"/>
        <v>0</v>
      </c>
    </row>
    <row r="17" spans="1:7" x14ac:dyDescent="0.3">
      <c r="A17" s="77" t="s">
        <v>437</v>
      </c>
      <c r="B17" s="224">
        <v>0</v>
      </c>
      <c r="C17" s="224">
        <v>0</v>
      </c>
      <c r="D17" s="224">
        <v>0</v>
      </c>
      <c r="E17" s="224">
        <v>0</v>
      </c>
      <c r="F17" s="224">
        <v>0</v>
      </c>
      <c r="G17" s="224">
        <f t="shared" si="1"/>
        <v>0</v>
      </c>
    </row>
    <row r="18" spans="1:7" x14ac:dyDescent="0.3">
      <c r="A18" s="77" t="s">
        <v>438</v>
      </c>
      <c r="B18" s="224">
        <v>0</v>
      </c>
      <c r="C18" s="224">
        <v>0</v>
      </c>
      <c r="D18" s="224">
        <v>0</v>
      </c>
      <c r="E18" s="224">
        <v>0</v>
      </c>
      <c r="F18" s="224">
        <v>0</v>
      </c>
      <c r="G18" s="224">
        <f t="shared" si="1"/>
        <v>0</v>
      </c>
    </row>
    <row r="19" spans="1:7" x14ac:dyDescent="0.3">
      <c r="A19" s="58" t="s">
        <v>439</v>
      </c>
      <c r="B19" s="224">
        <v>0</v>
      </c>
      <c r="C19" s="224">
        <v>0</v>
      </c>
      <c r="D19" s="224">
        <v>0</v>
      </c>
      <c r="E19" s="224">
        <v>0</v>
      </c>
      <c r="F19" s="224">
        <v>0</v>
      </c>
      <c r="G19" s="224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440</v>
      </c>
      <c r="B21" s="119">
        <f>SUM(B22,B23,B24,B27,B28,B31)</f>
        <v>28745092.399999999</v>
      </c>
      <c r="C21" s="119">
        <f t="shared" ref="C21:F21" si="4">SUM(C22,C23,C24,C27,C28,C31)</f>
        <v>-283312.56</v>
      </c>
      <c r="D21" s="119">
        <f t="shared" si="4"/>
        <v>28461779.84</v>
      </c>
      <c r="E21" s="119">
        <f t="shared" si="4"/>
        <v>20533555.850000001</v>
      </c>
      <c r="F21" s="119">
        <f t="shared" si="4"/>
        <v>20533555.850000001</v>
      </c>
      <c r="G21" s="119">
        <f>SUM(G22,G23,G24,G27,G28,G31)</f>
        <v>7928223.9899999984</v>
      </c>
    </row>
    <row r="22" spans="1:7" x14ac:dyDescent="0.3">
      <c r="A22" s="58" t="s">
        <v>430</v>
      </c>
      <c r="B22" s="224">
        <v>28745092.399999999</v>
      </c>
      <c r="C22" s="328">
        <v>-283312.56</v>
      </c>
      <c r="D22" s="246">
        <v>28461779.84</v>
      </c>
      <c r="E22" s="328">
        <v>20533555.850000001</v>
      </c>
      <c r="F22" s="328">
        <v>20533555.850000001</v>
      </c>
      <c r="G22" s="76">
        <f t="shared" ref="G22:G31" si="5">D22-E22</f>
        <v>7928223.9899999984</v>
      </c>
    </row>
    <row r="23" spans="1:7" x14ac:dyDescent="0.3">
      <c r="A23" s="58" t="s">
        <v>431</v>
      </c>
      <c r="B23" s="224">
        <v>0</v>
      </c>
      <c r="C23" s="224">
        <v>0</v>
      </c>
      <c r="D23" s="224">
        <v>0</v>
      </c>
      <c r="E23" s="224">
        <v>0</v>
      </c>
      <c r="F23" s="224">
        <v>0</v>
      </c>
      <c r="G23" s="224">
        <f t="shared" si="5"/>
        <v>0</v>
      </c>
    </row>
    <row r="24" spans="1:7" x14ac:dyDescent="0.3">
      <c r="A24" s="58" t="s">
        <v>432</v>
      </c>
      <c r="B24" s="224">
        <f t="shared" ref="B24:G24" si="6">B25+B26</f>
        <v>0</v>
      </c>
      <c r="C24" s="224">
        <f t="shared" si="6"/>
        <v>0</v>
      </c>
      <c r="D24" s="224">
        <f t="shared" si="6"/>
        <v>0</v>
      </c>
      <c r="E24" s="224">
        <f t="shared" si="6"/>
        <v>0</v>
      </c>
      <c r="F24" s="224">
        <f t="shared" si="6"/>
        <v>0</v>
      </c>
      <c r="G24" s="224">
        <f t="shared" si="6"/>
        <v>0</v>
      </c>
    </row>
    <row r="25" spans="1:7" x14ac:dyDescent="0.3">
      <c r="A25" s="77" t="s">
        <v>433</v>
      </c>
      <c r="B25" s="224">
        <v>0</v>
      </c>
      <c r="C25" s="224">
        <v>0</v>
      </c>
      <c r="D25" s="224">
        <v>0</v>
      </c>
      <c r="E25" s="224">
        <v>0</v>
      </c>
      <c r="F25" s="224">
        <v>0</v>
      </c>
      <c r="G25" s="224">
        <f t="shared" si="5"/>
        <v>0</v>
      </c>
    </row>
    <row r="26" spans="1:7" x14ac:dyDescent="0.3">
      <c r="A26" s="77" t="s">
        <v>434</v>
      </c>
      <c r="B26" s="224">
        <v>0</v>
      </c>
      <c r="C26" s="224">
        <v>0</v>
      </c>
      <c r="D26" s="224">
        <v>0</v>
      </c>
      <c r="E26" s="224">
        <v>0</v>
      </c>
      <c r="F26" s="224">
        <v>0</v>
      </c>
      <c r="G26" s="224">
        <f t="shared" si="5"/>
        <v>0</v>
      </c>
    </row>
    <row r="27" spans="1:7" x14ac:dyDescent="0.3">
      <c r="A27" s="58" t="s">
        <v>435</v>
      </c>
      <c r="B27" s="224">
        <v>0</v>
      </c>
      <c r="C27" s="224">
        <v>0</v>
      </c>
      <c r="D27" s="224">
        <v>0</v>
      </c>
      <c r="E27" s="224">
        <v>0</v>
      </c>
      <c r="F27" s="224">
        <v>0</v>
      </c>
      <c r="G27" s="224">
        <f t="shared" si="5"/>
        <v>0</v>
      </c>
    </row>
    <row r="28" spans="1:7" ht="28.8" x14ac:dyDescent="0.3">
      <c r="A28" s="59" t="s">
        <v>436</v>
      </c>
      <c r="B28" s="224">
        <f t="shared" ref="B28:G28" si="7">B29+B30</f>
        <v>0</v>
      </c>
      <c r="C28" s="224">
        <f t="shared" si="7"/>
        <v>0</v>
      </c>
      <c r="D28" s="224">
        <f t="shared" si="7"/>
        <v>0</v>
      </c>
      <c r="E28" s="224">
        <f t="shared" si="7"/>
        <v>0</v>
      </c>
      <c r="F28" s="224">
        <f t="shared" si="7"/>
        <v>0</v>
      </c>
      <c r="G28" s="224">
        <f t="shared" si="7"/>
        <v>0</v>
      </c>
    </row>
    <row r="29" spans="1:7" x14ac:dyDescent="0.3">
      <c r="A29" s="77" t="s">
        <v>437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>
        <f t="shared" si="5"/>
        <v>0</v>
      </c>
    </row>
    <row r="30" spans="1:7" x14ac:dyDescent="0.3">
      <c r="A30" s="77" t="s">
        <v>438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f t="shared" si="5"/>
        <v>0</v>
      </c>
    </row>
    <row r="31" spans="1:7" x14ac:dyDescent="0.3">
      <c r="A31" s="58" t="s">
        <v>439</v>
      </c>
      <c r="B31" s="224">
        <v>0</v>
      </c>
      <c r="C31" s="224">
        <v>0</v>
      </c>
      <c r="D31" s="224">
        <v>0</v>
      </c>
      <c r="E31" s="224">
        <v>0</v>
      </c>
      <c r="F31" s="224">
        <v>0</v>
      </c>
      <c r="G31" s="224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441</v>
      </c>
      <c r="B33" s="119">
        <f>B21+B9</f>
        <v>212609641.80000001</v>
      </c>
      <c r="C33" s="119">
        <f t="shared" ref="C33:G33" si="8">C21+C9</f>
        <v>8765234.9000000004</v>
      </c>
      <c r="D33" s="119">
        <f t="shared" si="8"/>
        <v>221374876.70000002</v>
      </c>
      <c r="E33" s="119">
        <f t="shared" si="8"/>
        <v>141105692.47</v>
      </c>
      <c r="F33" s="119">
        <f t="shared" si="8"/>
        <v>141105692.47</v>
      </c>
      <c r="G33" s="119">
        <f t="shared" si="8"/>
        <v>80269184.230000004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Cuenta Publica</cp:lastModifiedBy>
  <cp:revision/>
  <dcterms:created xsi:type="dcterms:W3CDTF">2023-03-16T22:14:51Z</dcterms:created>
  <dcterms:modified xsi:type="dcterms:W3CDTF">2025-10-22T17:59:22Z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